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L:\Oekoenergie\Energieeffizienz\06 Kommunikation\Webauftritt\2026 Tool Energieintensive\"/>
    </mc:Choice>
  </mc:AlternateContent>
  <xr:revisionPtr revIDLastSave="0" documentId="13_ncr:1_{07905926-2871-4B62-952D-A4573562518E}" xr6:coauthVersionLast="47" xr6:coauthVersionMax="47" xr10:uidLastSave="{00000000-0000-0000-0000-000000000000}"/>
  <bookViews>
    <workbookView xWindow="-120" yWindow="-120" windowWidth="51840" windowHeight="21120" xr2:uid="{411EA1C9-609B-46A1-A88F-3951072A0198}"/>
  </bookViews>
  <sheets>
    <sheet name="Beschreibung" sheetId="6" r:id="rId1"/>
    <sheet name="Umrechnung" sheetId="8" r:id="rId2"/>
    <sheet name="Durchschnitt" sheetId="1" r:id="rId3"/>
    <sheet name="Energieinhalte" sheetId="2" r:id="rId4"/>
    <sheet name="EEff-MV_2024" sheetId="5" state="hidden" r:id="rId5"/>
    <sheet name="Beispiele" sheetId="7" r:id="rId6"/>
    <sheet name="EEffG-ENTWURF" sheetId="3" r:id="rId7"/>
  </sheets>
  <definedNames>
    <definedName name="Bsp_Abw">Beispiele!$A$41</definedName>
    <definedName name="Bsp_Kombi1">Beispiele!$A$60</definedName>
    <definedName name="Bsp_KWK">Beispiele!$A$49</definedName>
    <definedName name="Bsp_PV">Beispiele!$A$33</definedName>
    <definedName name="Bsp_UNT">Beispiele!$A$13</definedName>
    <definedName name="Bsp_UNT2">Beispiele!$A$23</definedName>
    <definedName name="_xlnm.Print_Area" localSheetId="0">Beschreibung!$A$1:$C$34</definedName>
    <definedName name="MJ" localSheetId="1">Umrechnung!$B$4</definedName>
    <definedName name="MJ">Durchschnitt!$B$3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1" l="1"/>
  <c r="J27" i="8"/>
  <c r="K2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K7" i="8"/>
  <c r="J7" i="8"/>
  <c r="H27" i="8"/>
  <c r="G27" i="8"/>
  <c r="F27" i="8"/>
  <c r="B27" i="8"/>
  <c r="H26" i="8"/>
  <c r="G26" i="8"/>
  <c r="F26" i="8"/>
  <c r="B26" i="8"/>
  <c r="H25" i="8"/>
  <c r="G25" i="8"/>
  <c r="F25" i="8"/>
  <c r="B25" i="8"/>
  <c r="H24" i="8"/>
  <c r="G24" i="8"/>
  <c r="F24" i="8"/>
  <c r="B24" i="8"/>
  <c r="H23" i="8"/>
  <c r="G23" i="8"/>
  <c r="F23" i="8"/>
  <c r="B23" i="8"/>
  <c r="H22" i="8"/>
  <c r="G22" i="8"/>
  <c r="F22" i="8"/>
  <c r="B22" i="8"/>
  <c r="H21" i="8"/>
  <c r="G21" i="8"/>
  <c r="F21" i="8"/>
  <c r="B21" i="8"/>
  <c r="H20" i="8"/>
  <c r="G20" i="8"/>
  <c r="F20" i="8"/>
  <c r="B20" i="8"/>
  <c r="H19" i="8"/>
  <c r="G19" i="8"/>
  <c r="F19" i="8"/>
  <c r="B19" i="8"/>
  <c r="H18" i="8"/>
  <c r="G18" i="8"/>
  <c r="F18" i="8"/>
  <c r="B18" i="8"/>
  <c r="H17" i="8"/>
  <c r="G17" i="8"/>
  <c r="F17" i="8"/>
  <c r="B17" i="8"/>
  <c r="H16" i="8"/>
  <c r="G16" i="8"/>
  <c r="F16" i="8"/>
  <c r="B16" i="8"/>
  <c r="H15" i="8"/>
  <c r="G15" i="8"/>
  <c r="F15" i="8"/>
  <c r="B15" i="8"/>
  <c r="H14" i="8"/>
  <c r="G14" i="8"/>
  <c r="F14" i="8"/>
  <c r="B14" i="8"/>
  <c r="H13" i="8"/>
  <c r="G13" i="8"/>
  <c r="F13" i="8"/>
  <c r="B13" i="8"/>
  <c r="H12" i="8"/>
  <c r="G12" i="8"/>
  <c r="F12" i="8"/>
  <c r="B12" i="8"/>
  <c r="H11" i="8"/>
  <c r="G11" i="8"/>
  <c r="F11" i="8"/>
  <c r="B11" i="8"/>
  <c r="H10" i="8"/>
  <c r="G10" i="8"/>
  <c r="F10" i="8"/>
  <c r="B10" i="8"/>
  <c r="H9" i="8"/>
  <c r="G9" i="8"/>
  <c r="F9" i="8"/>
  <c r="B9" i="8"/>
  <c r="H8" i="8"/>
  <c r="G8" i="8"/>
  <c r="F8" i="8"/>
  <c r="B8" i="8"/>
  <c r="H7" i="8"/>
  <c r="G7" i="8"/>
  <c r="F7" i="8"/>
  <c r="B7" i="8"/>
  <c r="R11" i="1"/>
  <c r="X5" i="1"/>
  <c r="T5" i="1"/>
  <c r="P10" i="1"/>
  <c r="X10" i="1" s="1"/>
  <c r="Q10" i="1"/>
  <c r="P11" i="1"/>
  <c r="T11" i="1" s="1"/>
  <c r="Q11" i="1"/>
  <c r="P12" i="1"/>
  <c r="X12" i="1" s="1"/>
  <c r="Q12" i="1"/>
  <c r="R12" i="1"/>
  <c r="P13" i="1"/>
  <c r="T13" i="1" s="1"/>
  <c r="Q13" i="1"/>
  <c r="R13" i="1"/>
  <c r="P14" i="1"/>
  <c r="T14" i="1" s="1"/>
  <c r="Q14" i="1"/>
  <c r="R14" i="1"/>
  <c r="P15" i="1"/>
  <c r="X15" i="1" s="1"/>
  <c r="Q15" i="1"/>
  <c r="R15" i="1"/>
  <c r="P16" i="1"/>
  <c r="Q16" i="1"/>
  <c r="R16" i="1"/>
  <c r="P17" i="1"/>
  <c r="T17" i="1" s="1"/>
  <c r="Q17" i="1"/>
  <c r="R17" i="1"/>
  <c r="P18" i="1"/>
  <c r="T18" i="1" s="1"/>
  <c r="Q18" i="1"/>
  <c r="R18" i="1"/>
  <c r="P19" i="1"/>
  <c r="T19" i="1" s="1"/>
  <c r="Q19" i="1"/>
  <c r="R19" i="1"/>
  <c r="P20" i="1"/>
  <c r="X20" i="1" s="1"/>
  <c r="Q20" i="1"/>
  <c r="R20" i="1"/>
  <c r="P21" i="1"/>
  <c r="Q21" i="1"/>
  <c r="R21" i="1"/>
  <c r="P22" i="1"/>
  <c r="Q22" i="1"/>
  <c r="R22" i="1"/>
  <c r="P23" i="1"/>
  <c r="Q23" i="1"/>
  <c r="R23" i="1"/>
  <c r="P24" i="1"/>
  <c r="X24" i="1" s="1"/>
  <c r="Q24" i="1"/>
  <c r="R24" i="1"/>
  <c r="P25" i="1"/>
  <c r="X25" i="1" s="1"/>
  <c r="Q25" i="1"/>
  <c r="R25" i="1"/>
  <c r="P26" i="1"/>
  <c r="Q26" i="1"/>
  <c r="R26" i="1"/>
  <c r="P27" i="1"/>
  <c r="Q27" i="1"/>
  <c r="R27" i="1"/>
  <c r="P28" i="1"/>
  <c r="Q28" i="1"/>
  <c r="R28" i="1"/>
  <c r="P29" i="1"/>
  <c r="X29" i="1" s="1"/>
  <c r="Q29" i="1"/>
  <c r="R29" i="1"/>
  <c r="Q9" i="1"/>
  <c r="R9" i="1"/>
  <c r="P9" i="1"/>
  <c r="T9" i="1" s="1"/>
  <c r="C32" i="2"/>
  <c r="T21" i="1"/>
  <c r="T22" i="1"/>
  <c r="X23" i="1"/>
  <c r="T15" i="1"/>
  <c r="T16" i="1"/>
  <c r="T26" i="1"/>
  <c r="T27" i="1"/>
  <c r="T28" i="1"/>
  <c r="T29" i="1"/>
  <c r="X16" i="1"/>
  <c r="X26" i="1"/>
  <c r="X27" i="1"/>
  <c r="X28" i="1"/>
  <c r="C56" i="7"/>
  <c r="E56" i="7" s="1"/>
  <c r="E29" i="2"/>
  <c r="E18" i="2"/>
  <c r="F9" i="2"/>
  <c r="F10" i="2"/>
  <c r="F11" i="2"/>
  <c r="F12" i="2"/>
  <c r="F9" i="3"/>
  <c r="F8" i="3"/>
  <c r="E7" i="2" s="1"/>
  <c r="F6" i="3"/>
  <c r="E8" i="2" s="1"/>
  <c r="E28" i="2"/>
  <c r="E27" i="2"/>
  <c r="E6" i="2"/>
  <c r="E11" i="2"/>
  <c r="E31" i="2"/>
  <c r="F31" i="2" s="1"/>
  <c r="C31" i="2"/>
  <c r="E30" i="2"/>
  <c r="E13" i="2"/>
  <c r="E26" i="2"/>
  <c r="E25" i="2"/>
  <c r="E24" i="2"/>
  <c r="E23" i="2"/>
  <c r="E22" i="2"/>
  <c r="E21" i="2"/>
  <c r="E20" i="2"/>
  <c r="E19" i="2"/>
  <c r="E12" i="2"/>
  <c r="E17" i="2"/>
  <c r="E16" i="2"/>
  <c r="E15" i="2"/>
  <c r="E14" i="2"/>
  <c r="E10" i="2"/>
  <c r="E9" i="2"/>
  <c r="E5" i="2"/>
  <c r="J4" i="8" l="1"/>
  <c r="K4" i="8"/>
  <c r="X13" i="1"/>
  <c r="X14" i="1"/>
  <c r="T10" i="1"/>
  <c r="X9" i="1"/>
  <c r="X19" i="1"/>
  <c r="X18" i="1"/>
  <c r="X17" i="1"/>
  <c r="X11" i="1"/>
  <c r="R10" i="1" s="1"/>
  <c r="T12" i="1"/>
  <c r="T25" i="1"/>
  <c r="T20" i="1"/>
  <c r="T24" i="1"/>
  <c r="X22" i="1"/>
  <c r="T23" i="1"/>
  <c r="X21" i="1"/>
  <c r="F56" i="7"/>
  <c r="C36" i="2"/>
  <c r="C37" i="2"/>
  <c r="C38" i="2"/>
  <c r="C39" i="2"/>
  <c r="C40" i="2"/>
  <c r="C41" i="2"/>
  <c r="F33" i="2"/>
  <c r="F34" i="2"/>
  <c r="F35" i="2"/>
  <c r="F36" i="2"/>
  <c r="F37" i="2"/>
  <c r="F38" i="2"/>
  <c r="F39" i="2"/>
  <c r="F40" i="2"/>
  <c r="F41" i="2"/>
  <c r="F32" i="2"/>
  <c r="F13" i="2"/>
  <c r="F26" i="2"/>
  <c r="F25" i="2"/>
  <c r="F21" i="2"/>
  <c r="F20" i="2"/>
  <c r="F19" i="2"/>
  <c r="F6" i="2"/>
  <c r="B26" i="2"/>
  <c r="C26" i="2" s="1"/>
  <c r="B13" i="2"/>
  <c r="C13" i="2" s="1"/>
  <c r="B27" i="2"/>
  <c r="C27" i="2" s="1"/>
  <c r="F27" i="2"/>
  <c r="B28" i="2"/>
  <c r="C28" i="2" s="1"/>
  <c r="F28" i="2"/>
  <c r="B29" i="2"/>
  <c r="C29" i="2" s="1"/>
  <c r="F29" i="2"/>
  <c r="B30" i="2"/>
  <c r="C30" i="2" s="1"/>
  <c r="F30" i="2"/>
  <c r="B18" i="2"/>
  <c r="C18" i="2" s="1"/>
  <c r="B12" i="2"/>
  <c r="C12" i="2" s="1"/>
  <c r="B11" i="2"/>
  <c r="C11" i="2" s="1"/>
  <c r="B19" i="2"/>
  <c r="C19" i="2" s="1"/>
  <c r="B20" i="2"/>
  <c r="C20" i="2" s="1"/>
  <c r="B21" i="2"/>
  <c r="C21" i="2" s="1"/>
  <c r="B10" i="2"/>
  <c r="C10" i="2" s="1"/>
  <c r="B9" i="2"/>
  <c r="C9" i="2" s="1"/>
  <c r="B22" i="2"/>
  <c r="C22" i="2" s="1"/>
  <c r="B23" i="2"/>
  <c r="C23" i="2" s="1"/>
  <c r="B24" i="2"/>
  <c r="C24" i="2" s="1"/>
  <c r="B25" i="2"/>
  <c r="C25" i="2" s="1"/>
  <c r="F18" i="2"/>
  <c r="F22" i="2"/>
  <c r="F23" i="2"/>
  <c r="F24" i="2"/>
  <c r="F17" i="2"/>
  <c r="F15" i="2"/>
  <c r="F16" i="2"/>
  <c r="F14" i="2"/>
  <c r="C4" i="2"/>
  <c r="C5" i="2"/>
  <c r="C6" i="2"/>
  <c r="C7" i="2"/>
  <c r="C8" i="2"/>
  <c r="C14" i="2"/>
  <c r="C15" i="2"/>
  <c r="C16" i="2"/>
  <c r="C17" i="2"/>
  <c r="C3" i="2"/>
  <c r="C33" i="2"/>
  <c r="C34" i="2"/>
  <c r="C35" i="2"/>
  <c r="L7" i="1"/>
  <c r="H7" i="1"/>
  <c r="D7" i="1"/>
  <c r="F5" i="2"/>
  <c r="F8" i="2"/>
  <c r="F7" i="2"/>
  <c r="F4" i="2"/>
  <c r="F3" i="2"/>
  <c r="B9" i="1" l="1"/>
  <c r="G29" i="7"/>
  <c r="F54" i="7"/>
  <c r="G28" i="7"/>
  <c r="B56" i="7"/>
  <c r="B19" i="7"/>
  <c r="B18" i="7"/>
  <c r="G38" i="7"/>
  <c r="G39" i="7" s="1"/>
  <c r="G66" i="7"/>
  <c r="F66" i="7"/>
  <c r="G20" i="7"/>
  <c r="B65" i="7"/>
  <c r="F55" i="7"/>
  <c r="B29" i="7"/>
  <c r="F38" i="7"/>
  <c r="F39" i="7" s="1"/>
  <c r="F30" i="7"/>
  <c r="F29" i="7"/>
  <c r="F28" i="7"/>
  <c r="F20" i="7"/>
  <c r="G18" i="7"/>
  <c r="G19" i="7"/>
  <c r="B55" i="7"/>
  <c r="G65" i="7"/>
  <c r="B54" i="7"/>
  <c r="F46" i="7"/>
  <c r="F47" i="7" s="1"/>
  <c r="B28" i="7"/>
  <c r="B67" i="7"/>
  <c r="G46" i="7"/>
  <c r="G47" i="7" s="1"/>
  <c r="B38" i="7"/>
  <c r="B30" i="7"/>
  <c r="B46" i="7"/>
  <c r="B20" i="7"/>
  <c r="G67" i="7"/>
  <c r="F19" i="7"/>
  <c r="F67" i="7"/>
  <c r="F18" i="7"/>
  <c r="G55" i="7"/>
  <c r="B66" i="7"/>
  <c r="G54" i="7"/>
  <c r="F65" i="7"/>
  <c r="G30" i="7"/>
  <c r="G56" i="7"/>
  <c r="B10" i="1"/>
  <c r="B16" i="1"/>
  <c r="B17" i="1"/>
  <c r="B14" i="1"/>
  <c r="B12" i="1"/>
  <c r="B15" i="1"/>
  <c r="B11" i="1"/>
  <c r="B25" i="1"/>
  <c r="B28" i="1"/>
  <c r="B13" i="1"/>
  <c r="B26" i="1"/>
  <c r="B24" i="1"/>
  <c r="B29" i="1"/>
  <c r="B23" i="1"/>
  <c r="B27" i="1"/>
  <c r="B21" i="1"/>
  <c r="B19" i="1"/>
  <c r="B20" i="1"/>
  <c r="B18" i="1"/>
  <c r="B22" i="1"/>
  <c r="Z25" i="1" l="1"/>
  <c r="V25" i="1"/>
  <c r="Z28" i="1"/>
  <c r="V28" i="1"/>
  <c r="Z20" i="1"/>
  <c r="V20" i="1"/>
  <c r="Y24" i="1"/>
  <c r="U24" i="1"/>
  <c r="U11" i="1"/>
  <c r="Y11" i="1"/>
  <c r="U13" i="1"/>
  <c r="Y13" i="1"/>
  <c r="Y19" i="1"/>
  <c r="U19" i="1"/>
  <c r="U22" i="1"/>
  <c r="Y22" i="1"/>
  <c r="V15" i="1"/>
  <c r="Z15" i="1"/>
  <c r="U14" i="1"/>
  <c r="Y14" i="1"/>
  <c r="Z27" i="1"/>
  <c r="V27" i="1"/>
  <c r="V12" i="1"/>
  <c r="Z12" i="1"/>
  <c r="V17" i="1"/>
  <c r="Z17" i="1"/>
  <c r="U18" i="1"/>
  <c r="Y18" i="1"/>
  <c r="U16" i="1"/>
  <c r="Y16" i="1"/>
  <c r="Y27" i="1"/>
  <c r="U27" i="1"/>
  <c r="Y28" i="1"/>
  <c r="U28" i="1"/>
  <c r="U15" i="1"/>
  <c r="Y15" i="1"/>
  <c r="Z13" i="1"/>
  <c r="V13" i="1"/>
  <c r="U20" i="1"/>
  <c r="Y20" i="1"/>
  <c r="V26" i="1"/>
  <c r="Z26" i="1"/>
  <c r="Z29" i="1"/>
  <c r="V29" i="1"/>
  <c r="Y17" i="1"/>
  <c r="U17" i="1"/>
  <c r="Y21" i="1"/>
  <c r="U21" i="1"/>
  <c r="U29" i="1"/>
  <c r="Y29" i="1"/>
  <c r="Z11" i="1"/>
  <c r="V11" i="1"/>
  <c r="Z21" i="1"/>
  <c r="V21" i="1"/>
  <c r="Z23" i="1"/>
  <c r="V23" i="1"/>
  <c r="Z16" i="1"/>
  <c r="V16" i="1"/>
  <c r="Y10" i="1"/>
  <c r="U10" i="1"/>
  <c r="U26" i="1"/>
  <c r="Y26" i="1"/>
  <c r="V18" i="1"/>
  <c r="Z18" i="1"/>
  <c r="Y25" i="1"/>
  <c r="U25" i="1"/>
  <c r="Y12" i="1"/>
  <c r="U12" i="1"/>
  <c r="V14" i="1"/>
  <c r="Z14" i="1"/>
  <c r="Z22" i="1"/>
  <c r="V22" i="1"/>
  <c r="V24" i="1"/>
  <c r="Z24" i="1"/>
  <c r="V19" i="1"/>
  <c r="Z19" i="1"/>
  <c r="V10" i="1"/>
  <c r="Z10" i="1"/>
  <c r="U23" i="1"/>
  <c r="Y23" i="1"/>
  <c r="V9" i="1"/>
  <c r="Z9" i="1"/>
  <c r="Y9" i="1"/>
  <c r="U9" i="1"/>
  <c r="F31" i="7"/>
  <c r="F68" i="7"/>
  <c r="F21" i="7"/>
  <c r="G31" i="7"/>
  <c r="G57" i="7"/>
  <c r="G68" i="7"/>
  <c r="F57" i="7"/>
  <c r="G21" i="7"/>
  <c r="D3" i="1" l="1"/>
  <c r="H3" i="1" s="1"/>
</calcChain>
</file>

<file path=xl/sharedStrings.xml><?xml version="1.0" encoding="utf-8"?>
<sst xmlns="http://schemas.openxmlformats.org/spreadsheetml/2006/main" count="459" uniqueCount="194">
  <si>
    <t>Energieträger</t>
  </si>
  <si>
    <t>Einheit</t>
  </si>
  <si>
    <t>Wert</t>
  </si>
  <si>
    <t>1.</t>
  </si>
  <si>
    <t>Koks und Kokskohle</t>
  </si>
  <si>
    <t>TJ/t</t>
  </si>
  <si>
    <t>2.</t>
  </si>
  <si>
    <t>sonstige Steinkohle</t>
  </si>
  <si>
    <t>3.</t>
  </si>
  <si>
    <t>Braunkohle</t>
  </si>
  <si>
    <t>4.</t>
  </si>
  <si>
    <t>Rohöl und NGL</t>
  </si>
  <si>
    <t>5.</t>
  </si>
  <si>
    <t>Raffinerieeinsatz</t>
  </si>
  <si>
    <t>6.</t>
  </si>
  <si>
    <t>Benzin</t>
  </si>
  <si>
    <t>7.</t>
  </si>
  <si>
    <t>Petroleum und Kerosin</t>
  </si>
  <si>
    <t>8.</t>
  </si>
  <si>
    <t>Diesel</t>
  </si>
  <si>
    <t>9.</t>
  </si>
  <si>
    <t>Gasöl für Heizzwecke</t>
  </si>
  <si>
    <t>10.</t>
  </si>
  <si>
    <t>Heizöl schwer</t>
  </si>
  <si>
    <t>11.</t>
  </si>
  <si>
    <t>Flüssiggas</t>
  </si>
  <si>
    <t>12.</t>
  </si>
  <si>
    <t>sonstige Erdölprodukte</t>
  </si>
  <si>
    <t>13.</t>
  </si>
  <si>
    <t>Raffinerie-Restgas</t>
  </si>
  <si>
    <t>14.</t>
  </si>
  <si>
    <t>Erdgas</t>
  </si>
  <si>
    <t>TJ/1000 Nm³</t>
  </si>
  <si>
    <t>15.</t>
  </si>
  <si>
    <t>Hochofengas</t>
  </si>
  <si>
    <t>16.</t>
  </si>
  <si>
    <t>Tiegelgas</t>
  </si>
  <si>
    <t>17.</t>
  </si>
  <si>
    <t>Kokereigas</t>
  </si>
  <si>
    <t>18.</t>
  </si>
  <si>
    <t>Industrieabfälle</t>
  </si>
  <si>
    <t>19.</t>
  </si>
  <si>
    <t>Haushaltsabfälle</t>
  </si>
  <si>
    <t>20.</t>
  </si>
  <si>
    <t>Scheitholz und Brennholz</t>
  </si>
  <si>
    <t>21.</t>
  </si>
  <si>
    <t>Pellets und Holzbriketts</t>
  </si>
  <si>
    <t>22.</t>
  </si>
  <si>
    <t>Holzabfälle</t>
  </si>
  <si>
    <t>23.</t>
  </si>
  <si>
    <t>Holzkohle</t>
  </si>
  <si>
    <t>24.</t>
  </si>
  <si>
    <t>Ablaugen</t>
  </si>
  <si>
    <t>25.</t>
  </si>
  <si>
    <t>Deponiegas</t>
  </si>
  <si>
    <t>26.</t>
  </si>
  <si>
    <t>Klärgas</t>
  </si>
  <si>
    <t>27.</t>
  </si>
  <si>
    <t>Biogas</t>
  </si>
  <si>
    <t>28.</t>
  </si>
  <si>
    <t>Bioethanol</t>
  </si>
  <si>
    <t>29.</t>
  </si>
  <si>
    <t>Biodiesel</t>
  </si>
  <si>
    <t>30.</t>
  </si>
  <si>
    <t>sonstige Biogene flüssig</t>
  </si>
  <si>
    <t>31.</t>
  </si>
  <si>
    <t>sonstige Biogene fest</t>
  </si>
  <si>
    <t>32.</t>
  </si>
  <si>
    <t>Wärme (Fernwärme, erneuerbare Wärme, Reaktionswärme)</t>
  </si>
  <si>
    <t>TJ/MWh</t>
  </si>
  <si>
    <t>33.</t>
  </si>
  <si>
    <t>elektrische Energie (inkl. Strom aus Erneuerbaren)</t>
  </si>
  <si>
    <t>Sonstige Steinkohle</t>
  </si>
  <si>
    <t>Sonstige biogene flüssig</t>
  </si>
  <si>
    <t>Sonstige biogene fest</t>
  </si>
  <si>
    <t>Elektrische Energie (inkl. Strom aus Erneuerbaren)</t>
  </si>
  <si>
    <t>Dichte</t>
  </si>
  <si>
    <t>kg/l</t>
  </si>
  <si>
    <t>Elektrische Energie</t>
  </si>
  <si>
    <t>Thermische Energie</t>
  </si>
  <si>
    <t>Nettoenergieverbrauch</t>
  </si>
  <si>
    <t>Bruttoenergieverbrauch</t>
  </si>
  <si>
    <t xml:space="preserve">Summe Bruttoenergieverbrauch minus Summe Abgabe von Energie (insgesamt, nicht je Energieträger) </t>
  </si>
  <si>
    <t>Einspeisung in öffentliche Versorgungsnetze, Abtransport, Verkauf an Dritte, Direktversorgung Dritter</t>
  </si>
  <si>
    <t>Strom, Gas, Fernwärme, Diesel, Brennholz, Benzin, etc.</t>
  </si>
  <si>
    <t>Brennbare Abfälle, Bioethanol, Abwärme, etc.</t>
  </si>
  <si>
    <t>Strom und Wärme aus erneuerbaren Erzeugungsanlagen, Gasförderung, Holzeinschlag, etc.</t>
  </si>
  <si>
    <t>Beispiele &amp; Beschreibung</t>
  </si>
  <si>
    <t>für die Herstellung von Waren und die Erbringung von Dienstleistungen sowie Umwandlungsverluste</t>
  </si>
  <si>
    <t>+ zurückgewonnene Energie</t>
  </si>
  <si>
    <t>+ der Umwelt entnommene Energie</t>
  </si>
  <si>
    <t>&lt;= Eingabe Energieverbrauch</t>
  </si>
  <si>
    <t>Liter</t>
  </si>
  <si>
    <t>Energieinhalt
[TJ/Einheit]</t>
  </si>
  <si>
    <t>Energieinhalt
[kWh/Einheit]</t>
  </si>
  <si>
    <t>kWh</t>
  </si>
  <si>
    <t>m³</t>
  </si>
  <si>
    <t>Anmerkung</t>
  </si>
  <si>
    <t>Normzustand (1,01325 bar, 0°C)</t>
  </si>
  <si>
    <t>Stand:</t>
  </si>
  <si>
    <t>Bestimmung des Energieverbrauchs</t>
  </si>
  <si>
    <t>Beschreibung</t>
  </si>
  <si>
    <t>Energieträger (Auswahl)</t>
  </si>
  <si>
    <t>Begriffe</t>
  </si>
  <si>
    <t>Anwendungsbeispiele</t>
  </si>
  <si>
    <t>Inhaltsverzeichnis</t>
  </si>
  <si>
    <t>kg</t>
  </si>
  <si>
    <t>Verbrauch</t>
  </si>
  <si>
    <t>Ende der Tabelle</t>
  </si>
  <si>
    <t>Abzüge</t>
  </si>
  <si>
    <t>Ergebnis: Verbrauch</t>
  </si>
  <si>
    <t>C1</t>
  </si>
  <si>
    <t>C2</t>
  </si>
  <si>
    <t>Auswahlliste</t>
  </si>
  <si>
    <t>ENDE</t>
  </si>
  <si>
    <t>C3</t>
  </si>
  <si>
    <t>C4</t>
  </si>
  <si>
    <t>C5</t>
  </si>
  <si>
    <t>Farblegende Zellen</t>
  </si>
  <si>
    <t>Eingabefeld</t>
  </si>
  <si>
    <t>Berechnungsfeld</t>
  </si>
  <si>
    <t>Energieinhalte der Energieträger</t>
  </si>
  <si>
    <t>t</t>
  </si>
  <si>
    <t>Heizöl leicht</t>
  </si>
  <si>
    <t>C6</t>
  </si>
  <si>
    <t>C7</t>
  </si>
  <si>
    <t>C8</t>
  </si>
  <si>
    <t>C9</t>
  </si>
  <si>
    <t>C10</t>
  </si>
  <si>
    <t>Wärme und Kälte: aus Versorgungsnetzen, unternehmensinterne Umwandlung und Abwärme</t>
  </si>
  <si>
    <t>Abwärme</t>
  </si>
  <si>
    <t>ET</t>
  </si>
  <si>
    <t>Gesamtergebnis</t>
  </si>
  <si>
    <t>TJ</t>
  </si>
  <si>
    <t>Abgabe von Energie &amp; nichtenergetische Nutzung</t>
  </si>
  <si>
    <t>Bezug</t>
  </si>
  <si>
    <t>Kommentar</t>
  </si>
  <si>
    <r>
      <t xml:space="preserve">Schritt 1: </t>
    </r>
    <r>
      <rPr>
        <b/>
        <sz val="11"/>
        <color theme="1"/>
        <rFont val="Aptos Narrow"/>
        <family val="2"/>
        <scheme val="minor"/>
      </rPr>
      <t>Bezug</t>
    </r>
  </si>
  <si>
    <r>
      <t xml:space="preserve">Schritt 2: </t>
    </r>
    <r>
      <rPr>
        <b/>
        <sz val="11"/>
        <color theme="1"/>
        <rFont val="Aptos Narrow"/>
        <family val="2"/>
        <scheme val="minor"/>
      </rPr>
      <t>Abzüge</t>
    </r>
  </si>
  <si>
    <t>Relevant sind ausschließlich physikalische Energieflüsse (ohne ausschließliche Handelsmengen).</t>
  </si>
  <si>
    <t>Erneuerbare Stromerzeugung mit Einspeisung</t>
  </si>
  <si>
    <t>Die nachfolgenden Beispiele zeigen exemplarisch Eingaben für jeweils einen Anwendungsfall. Zur vollständigen Erfassung sind die weiteren Anwendungsfälle und Energieträger beim Energieverbrauch zu ergänzen. Die Beispiele sind frei erfunden, jedes Unternehmen hat seine tatsächlichen Energieverbräuche einzutragen.</t>
  </si>
  <si>
    <t>Gesamt</t>
  </si>
  <si>
    <t>Ein Unternehmen besitzt einen Gasheizkessel für Raumwärme mit einem Jahresgasverbrauch von 150.000 m³ und einem Stromverbrauch von 1.200.000 kWh.</t>
  </si>
  <si>
    <t>Das Unternehmen erzeugt mit einer Photovoltaikanlage (zB 300 kWp) Strom und speist einen Teil davon in ein öffentliches Stromnetz (Einspeisevertrag).</t>
  </si>
  <si>
    <t>Das Unternehmen nutzt zurückgewonnene Abwärme aus einem Herstellungsprozess im Ausmaß von 200.000 kWh zur Beheizung seines eigenen Bürogebäudes.</t>
  </si>
  <si>
    <t>Zurückgewonnene Abwärme | | Direktverbrauch Unternehmen</t>
  </si>
  <si>
    <t>Strombezug aus dem Versorgungsnetz (z.B. Jahresabrechnung) | | Stromverbrauch im Unternehmen</t>
  </si>
  <si>
    <t>Gasbezug aus dem Versorgungsnetz (z.B. Jahresabrechnung) | | Gasverbrauch im Unternehmen</t>
  </si>
  <si>
    <t>In einem Jahr bezieht ein Unternehmen 1.300.000 kWh an Fernwärme, hat einen Stromverbrauch von 1.200.000 kWh und tankt 50.000 Liter an Diesel für seine Dienstfahrzeuge.</t>
  </si>
  <si>
    <t>Fernwärme aus dem Versorgungsnetz (z.B. Jahresabrechnung) | | Wärmeverbrauch im Unternehmen</t>
  </si>
  <si>
    <t>Tankrechnungen für Dienstfahrzeuge | | Treibstoffverbrauch im Unternehmen</t>
  </si>
  <si>
    <t>Beispiel 1: Unternehmen mit Gasheizkessel</t>
  </si>
  <si>
    <t>Beispiel 2: Unternehmen mit Fernwärme und Dienstfahrzeugen</t>
  </si>
  <si>
    <t>Beispiel 3: Erneuerbare Stromerzeugung mit Einspeisung</t>
  </si>
  <si>
    <t>Unternehmen mit Dienstfahrzeugen</t>
  </si>
  <si>
    <t>Beispiel 4: Abwärme</t>
  </si>
  <si>
    <t>Beispiel 5: Kraft-Wärme-Kopplung mit Fernwärmeeinspeisung</t>
  </si>
  <si>
    <t>Strombezug aus dem Versorgungsnetz + PV-Erzeugung | Einspeisung | Stromverbrauch im Unternehmen</t>
  </si>
  <si>
    <t>Kombinations-Beispiel 2 &amp; 3: Unternehmen mit Fernwärme, Dienstfahrzeugen und PV</t>
  </si>
  <si>
    <t>Kraft-Wärme-Kopplung</t>
  </si>
  <si>
    <t>Schritt 1: Auswahl Energieträger</t>
  </si>
  <si>
    <t>ê</t>
  </si>
  <si>
    <t>Falls der gesuchte Energieträger nicht in der Auswahlliste steht, können im Tabellenblatt "Energieinhalte" eigene Energieträger mit Umrechnungsfaktoren definiert werden. Diese werden in der Auswahlliste mit C1 angeführt.</t>
  </si>
  <si>
    <t>Haushaltsäbfälle</t>
  </si>
  <si>
    <t>Schritt 2: Eingabe der Verbrauchswerte für alle drei Jahre: Einheit beachten</t>
  </si>
  <si>
    <t>Die Spalten "Bezug" und "Abzüge" dienen ausschließlich zur Hilfestellung für Unternehmen mit komplexen Energieflüssen.</t>
  </si>
  <si>
    <t>kg/srm</t>
  </si>
  <si>
    <t>Anhang III  Kraftstoffverordnung 2012 idF BGBl. II Nr. 33/2024</t>
  </si>
  <si>
    <t>Anhang I Kraftstoffverordnung 2012 idF BGBl. II Nr. 33/2024</t>
  </si>
  <si>
    <t>Anhang IX  Kraftstoffverordnung 2012 idF BGBl. II Nr. 33/2024</t>
  </si>
  <si>
    <t xml:space="preserve">Deutscher Verband Flüssiggas (2022) Informationsblatt zu 
chemisch-physikalischen Eigenschaften 
der Flüssiggase Propan und Butan </t>
  </si>
  <si>
    <t xml:space="preserve">Austrian Energy Agency (2009) Empfohlene Umrechnungsfaktoren  
für Energieholzsortimente bei Holz- 
bzw. Energiebilanzberechnungen </t>
  </si>
  <si>
    <t>Für Eintragung komplexer Energieflüsse gibt es Anwendungsbeispiele im Tabellenblatt "Beispiele".</t>
  </si>
  <si>
    <t>+ entgeltlich/unentgeltlich bezogene Energieträger</t>
  </si>
  <si>
    <t>GESTIS-Stoffdatenbank: https://gestis.dguv.de/data?name=090150 | https://www.chemicalbook.com/ChemicalProductProperty_DE_CB6854421.htm</t>
  </si>
  <si>
    <t>- Energiemengen, die entgeltlich/unentgeltlich weitergegeben werden</t>
  </si>
  <si>
    <t>- Energiemengen, die stofflich verwertet werden</t>
  </si>
  <si>
    <t>= Energiemenge, die direkt im Unternehmen verbraucht wird</t>
  </si>
  <si>
    <t>Ölprodukte als Inhaltsstoffe in Kunststoffen oder Medizin</t>
  </si>
  <si>
    <t>Berechnung des durchschnittlichen Jahresenergieverbrauchs</t>
  </si>
  <si>
    <t>Unternehmen mit Gasheizkessel</t>
  </si>
  <si>
    <t>Kombination Fernwärme, Dienstfahrzeuge, PV</t>
  </si>
  <si>
    <t>Erzeugter PV-Strom | Einspeisung ins öffentliche Netz| Direktverbrauch Unternehmen</t>
  </si>
  <si>
    <t>Diese Excel-Vorlage dient Unternehmen zur Umrechnung von Energieträgern sowie zur Einschätzung, ob die Schwellenwerte eines energieintensiven Unternehmens gemäß Bundes-Energieeffizienzgesetz überschritten wurden. Das Ergebnis dient ausschließlich der Orientierung und entfaltet keine Rechtswirkung. Die Richtigkeit und Vollständigkeit der eingetragenen Energiemengen obliegen dem anwendenden Unternehmen. Die verwendeten Umrechnungsfaktoren sind indikativ, da die rechtliche Grundlage noch nicht in Kraft ist.</t>
  </si>
  <si>
    <t>Durchschnitt 2023-2025</t>
  </si>
  <si>
    <t>| | Stromverbrauch im Unternehmen</t>
  </si>
  <si>
    <t>| Fernwärmeeinspeisung in das Versorgungsnetz | Wärmeverbrauch im Unternehmen</t>
  </si>
  <si>
    <t>Gasbezug aus dem Versorgungsnetz (z.B. Jahresabrechnung) | | Umwandlungsverluste BHKW</t>
  </si>
  <si>
    <t>Ein Unternehmen betreibt ein Blockheizkraftwerk (BHKW) zur Deckung des eigenen Strom- und Wärmeverbrauchs und speist einen Teil der erzeugten Wärme ins Fernwärmenetz ein.</t>
  </si>
  <si>
    <t>Ein Unternehmen bezieht Strom und Wärme aus öffentlichen Versorgungsnetzen, erzeugt Strom mit einer PV-Anlage, speist einen Teil des produzierten Stroms ein und betreibt einen Fuhrpark.</t>
  </si>
  <si>
    <t>Einfache Energieeinheitenumrechnung</t>
  </si>
  <si>
    <t>Gesamtergebnis:</t>
  </si>
  <si>
    <t>Für eine einfache Umrechnung der Energieträger in Terajoule (TJ) ist das Tabellenblatt "Umrechnung" zu verwenden! Für den 3-Jahres-Durchschnitt das Tabellenblatt "Durchschnitt".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</si>
</sst>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numFmt numFmtId="166" formatCode="0.00000000"/>
    <numFmt numFmtId="167" formatCode="#,##0.0;\-#,##0.0;\-"/>
  </numFmts>
  <fonts count="24" x14ac:knownFonts="1">
    <font>
      <sz val="11"/>
      <color theme="1"/>
      <name val="Aptos Narrow"/>
      <family val="2"/>
      <scheme val="minor"/>
    </font>
    <font>
      <sz val="11"/>
      <color theme="1"/>
      <name val="Aptos Narrow"/>
      <family val="2"/>
      <scheme val="minor"/>
    </font>
    <font>
      <sz val="10"/>
      <color rgb="FF000000"/>
      <name val="Times New Roman"/>
      <family val="1"/>
    </font>
    <font>
      <b/>
      <sz val="10"/>
      <color rgb="FF000000"/>
      <name val="Times New Roman"/>
      <family val="1"/>
    </font>
    <font>
      <sz val="11"/>
      <color theme="1" tint="0.499984740745262"/>
      <name val="Aptos Narrow"/>
      <family val="2"/>
      <scheme val="minor"/>
    </font>
    <font>
      <b/>
      <sz val="11"/>
      <color rgb="FF0066A9"/>
      <name val="Aptos Narrow"/>
      <family val="2"/>
      <scheme val="minor"/>
    </font>
    <font>
      <b/>
      <sz val="16"/>
      <color rgb="FF0066A9"/>
      <name val="Aptos Narrow"/>
      <family val="2"/>
      <scheme val="minor"/>
    </font>
    <font>
      <i/>
      <sz val="11"/>
      <color rgb="FF7F7F7F"/>
      <name val="Aptos Narrow"/>
      <family val="2"/>
      <scheme val="minor"/>
    </font>
    <font>
      <b/>
      <sz val="18"/>
      <color theme="0"/>
      <name val="Aptos Display"/>
      <family val="2"/>
      <scheme val="major"/>
    </font>
    <font>
      <b/>
      <sz val="15"/>
      <color theme="0"/>
      <name val="Aptos Narrow"/>
      <family val="2"/>
      <scheme val="minor"/>
    </font>
    <font>
      <b/>
      <sz val="11"/>
      <name val="Aptos Narrow"/>
      <family val="2"/>
      <scheme val="minor"/>
    </font>
    <font>
      <sz val="11"/>
      <color rgb="FF3F3F3F"/>
      <name val="Aptos Narrow"/>
      <family val="2"/>
      <scheme val="minor"/>
    </font>
    <font>
      <sz val="8"/>
      <name val="Aptos Narrow"/>
      <family val="2"/>
      <scheme val="minor"/>
    </font>
    <font>
      <i/>
      <sz val="11"/>
      <name val="Aptos Narrow"/>
      <family val="2"/>
      <scheme val="minor"/>
    </font>
    <font>
      <b/>
      <sz val="11"/>
      <color theme="1"/>
      <name val="Aptos Narrow"/>
      <family val="2"/>
      <scheme val="minor"/>
    </font>
    <font>
      <u/>
      <sz val="11"/>
      <color theme="10"/>
      <name val="Aptos Narrow"/>
      <family val="2"/>
      <scheme val="minor"/>
    </font>
    <font>
      <b/>
      <sz val="11"/>
      <color rgb="FFC00000"/>
      <name val="Aptos Narrow"/>
      <family val="2"/>
      <scheme val="minor"/>
    </font>
    <font>
      <sz val="11"/>
      <color theme="5" tint="-0.249977111117893"/>
      <name val="Wingdings"/>
      <charset val="2"/>
    </font>
    <font>
      <b/>
      <sz val="11"/>
      <color theme="5" tint="-0.249977111117893"/>
      <name val="Aptos Narrow"/>
      <family val="2"/>
      <scheme val="minor"/>
    </font>
    <font>
      <b/>
      <sz val="24"/>
      <color rgb="FFFF0000"/>
      <name val="Aptos Narrow"/>
      <family val="2"/>
      <scheme val="minor"/>
    </font>
    <font>
      <i/>
      <u/>
      <sz val="11"/>
      <color rgb="FF7F7F7F"/>
      <name val="Aptos Narrow"/>
      <family val="2"/>
      <scheme val="minor"/>
    </font>
    <font>
      <b/>
      <sz val="14"/>
      <color theme="1"/>
      <name val="Aptos Narrow"/>
      <family val="2"/>
      <scheme val="minor"/>
    </font>
    <font>
      <b/>
      <sz val="14"/>
      <color rgb="FF3F3F3F"/>
      <name val="Aptos Narrow"/>
      <family val="2"/>
      <scheme val="minor"/>
    </font>
    <font>
      <b/>
      <sz val="18"/>
      <color theme="0"/>
      <name val="Aptos Narrow"/>
      <family val="2"/>
      <scheme val="minor"/>
    </font>
  </fonts>
  <fills count="8">
    <fill>
      <patternFill patternType="none"/>
    </fill>
    <fill>
      <patternFill patternType="gray125"/>
    </fill>
    <fill>
      <patternFill patternType="solid">
        <fgColor theme="3" tint="0.89996032593768116"/>
        <bgColor indexed="64"/>
      </patternFill>
    </fill>
    <fill>
      <patternFill patternType="solid">
        <fgColor rgb="FF0066A9"/>
        <bgColor indexed="64"/>
      </patternFill>
    </fill>
    <fill>
      <patternFill patternType="solid">
        <fgColor theme="0" tint="-0.249977111117893"/>
        <bgColor indexed="64"/>
      </patternFill>
    </fill>
    <fill>
      <patternFill patternType="solid">
        <fgColor rgb="FFF2F2F2"/>
      </patternFill>
    </fill>
    <fill>
      <patternFill patternType="solid">
        <fgColor theme="0"/>
        <bgColor indexed="64"/>
      </patternFill>
    </fill>
    <fill>
      <patternFill patternType="solid">
        <fgColor theme="0" tint="-4.9989318521683403E-2"/>
        <bgColor indexed="64"/>
      </patternFill>
    </fill>
  </fills>
  <borders count="26">
    <border>
      <left/>
      <right/>
      <top/>
      <bottom/>
      <diagonal/>
    </border>
    <border>
      <left style="thin">
        <color rgb="FF0066A9"/>
      </left>
      <right style="thin">
        <color rgb="FF0066A9"/>
      </right>
      <top style="thin">
        <color rgb="FF0066A9"/>
      </top>
      <bottom style="thin">
        <color rgb="FF0066A9"/>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ck">
        <color rgb="FF0066A9"/>
      </left>
      <right/>
      <top style="thick">
        <color rgb="FF0066A9"/>
      </top>
      <bottom/>
      <diagonal/>
    </border>
    <border>
      <left/>
      <right/>
      <top style="thick">
        <color rgb="FF0066A9"/>
      </top>
      <bottom/>
      <diagonal/>
    </border>
    <border>
      <left/>
      <right style="thick">
        <color rgb="FF0066A9"/>
      </right>
      <top style="thick">
        <color rgb="FF0066A9"/>
      </top>
      <bottom/>
      <diagonal/>
    </border>
    <border>
      <left style="thick">
        <color rgb="FF0066A9"/>
      </left>
      <right/>
      <top/>
      <bottom style="thick">
        <color rgb="FF0066A9"/>
      </bottom>
      <diagonal/>
    </border>
    <border>
      <left/>
      <right/>
      <top/>
      <bottom style="thick">
        <color rgb="FF0066A9"/>
      </bottom>
      <diagonal/>
    </border>
    <border>
      <left/>
      <right style="thick">
        <color rgb="FF0066A9"/>
      </right>
      <top/>
      <bottom style="thick">
        <color rgb="FF0066A9"/>
      </bottom>
      <diagonal/>
    </border>
    <border>
      <left style="thick">
        <color rgb="FF0066A9"/>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0066A9"/>
      </left>
      <right/>
      <top style="thin">
        <color rgb="FF0066A9"/>
      </top>
      <bottom style="thin">
        <color rgb="FF0066A9"/>
      </bottom>
      <diagonal/>
    </border>
    <border>
      <left style="thick">
        <color rgb="FF0066A9"/>
      </left>
      <right style="thick">
        <color rgb="FF0066A9"/>
      </right>
      <top style="thick">
        <color rgb="FF0066A9"/>
      </top>
      <bottom style="thin">
        <color rgb="FF0066A9"/>
      </bottom>
      <diagonal/>
    </border>
    <border>
      <left style="thick">
        <color rgb="FF0066A9"/>
      </left>
      <right style="thick">
        <color rgb="FF0066A9"/>
      </right>
      <top style="thin">
        <color rgb="FF0066A9"/>
      </top>
      <bottom style="thin">
        <color rgb="FF0066A9"/>
      </bottom>
      <diagonal/>
    </border>
    <border>
      <left style="thick">
        <color rgb="FF0066A9"/>
      </left>
      <right style="thick">
        <color rgb="FF0066A9"/>
      </right>
      <top style="thin">
        <color rgb="FF0066A9"/>
      </top>
      <bottom style="thick">
        <color rgb="FF0066A9"/>
      </bottom>
      <diagonal/>
    </border>
    <border>
      <left style="medium">
        <color theme="5" tint="-0.24994659260841701"/>
      </left>
      <right/>
      <top style="medium">
        <color theme="5" tint="-0.24994659260841701"/>
      </top>
      <bottom style="medium">
        <color theme="5" tint="-0.24994659260841701"/>
      </bottom>
      <diagonal/>
    </border>
    <border>
      <left/>
      <right/>
      <top style="medium">
        <color theme="5" tint="-0.24994659260841701"/>
      </top>
      <bottom style="medium">
        <color theme="5" tint="-0.24994659260841701"/>
      </bottom>
      <diagonal/>
    </border>
    <border>
      <left/>
      <right style="medium">
        <color theme="5" tint="-0.24994659260841701"/>
      </right>
      <top style="medium">
        <color theme="5" tint="-0.24994659260841701"/>
      </top>
      <bottom style="medium">
        <color theme="5" tint="-0.24994659260841701"/>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9">
    <xf numFmtId="0" fontId="0" fillId="0" borderId="0"/>
    <xf numFmtId="0" fontId="1" fillId="2" borderId="1" applyNumberFormat="0" applyAlignment="0">
      <protection locked="0"/>
    </xf>
    <xf numFmtId="0" fontId="8" fillId="3" borderId="0" applyNumberFormat="0" applyBorder="0" applyAlignment="0" applyProtection="0"/>
    <xf numFmtId="0" fontId="9" fillId="3" borderId="0" applyNumberFormat="0" applyBorder="0" applyAlignment="0" applyProtection="0"/>
    <xf numFmtId="0" fontId="5" fillId="7" borderId="0" applyNumberFormat="0" applyBorder="0" applyAlignment="0" applyProtection="0"/>
    <xf numFmtId="0" fontId="11" fillId="5" borderId="13" applyNumberFormat="0" applyAlignment="0"/>
    <xf numFmtId="0" fontId="10" fillId="6" borderId="14" applyNumberFormat="0" applyAlignment="0" applyProtection="0"/>
    <xf numFmtId="0" fontId="7" fillId="0" borderId="0" applyNumberFormat="0" applyFill="0" applyBorder="0" applyAlignment="0" applyProtection="0"/>
    <xf numFmtId="0" fontId="15" fillId="0" borderId="0" applyNumberFormat="0" applyFill="0" applyBorder="0" applyAlignment="0" applyProtection="0"/>
  </cellStyleXfs>
  <cellXfs count="104">
    <xf numFmtId="0" fontId="0" fillId="0" borderId="0" xfId="0"/>
    <xf numFmtId="0" fontId="0" fillId="0" borderId="0" xfId="0" applyAlignment="1">
      <alignment horizontal="center"/>
    </xf>
    <xf numFmtId="0" fontId="1" fillId="2" borderId="1" xfId="1">
      <protection locked="0"/>
    </xf>
    <xf numFmtId="0" fontId="2" fillId="0" borderId="2"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righ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164" fontId="2" fillId="0" borderId="5" xfId="0" applyNumberFormat="1" applyFont="1" applyBorder="1" applyAlignment="1">
      <alignment horizontal="right" vertical="center" wrapText="1"/>
    </xf>
    <xf numFmtId="0" fontId="0" fillId="4" borderId="0" xfId="0" applyFill="1" applyAlignment="1">
      <alignment vertical="top"/>
    </xf>
    <xf numFmtId="0" fontId="0" fillId="4" borderId="0" xfId="0" quotePrefix="1" applyFill="1" applyAlignment="1">
      <alignment vertical="top" wrapText="1"/>
    </xf>
    <xf numFmtId="0" fontId="8" fillId="3" borderId="0" xfId="2"/>
    <xf numFmtId="0" fontId="0" fillId="6" borderId="0" xfId="0" applyFill="1" applyAlignment="1">
      <alignment vertical="top"/>
    </xf>
    <xf numFmtId="0" fontId="0" fillId="6" borderId="0" xfId="0" applyFill="1"/>
    <xf numFmtId="0" fontId="4" fillId="6" borderId="0" xfId="0" applyFont="1" applyFill="1"/>
    <xf numFmtId="0" fontId="0" fillId="6" borderId="0" xfId="0" quotePrefix="1" applyFill="1" applyAlignment="1">
      <alignment vertical="top" wrapText="1"/>
    </xf>
    <xf numFmtId="0" fontId="0" fillId="6" borderId="0" xfId="0" quotePrefix="1" applyFill="1" applyAlignment="1">
      <alignment vertical="top"/>
    </xf>
    <xf numFmtId="0" fontId="5" fillId="6" borderId="6" xfId="0" applyFont="1" applyFill="1" applyBorder="1" applyAlignment="1">
      <alignment vertical="top"/>
    </xf>
    <xf numFmtId="0" fontId="5" fillId="6" borderId="7" xfId="0" applyFont="1" applyFill="1" applyBorder="1" applyAlignment="1">
      <alignment vertical="top"/>
    </xf>
    <xf numFmtId="0" fontId="5" fillId="6" borderId="9" xfId="0" applyFont="1" applyFill="1" applyBorder="1" applyAlignment="1">
      <alignment vertical="top"/>
    </xf>
    <xf numFmtId="0" fontId="5" fillId="6" borderId="10" xfId="0" quotePrefix="1" applyFont="1" applyFill="1" applyBorder="1" applyAlignment="1">
      <alignment vertical="top"/>
    </xf>
    <xf numFmtId="14" fontId="0" fillId="6" borderId="0" xfId="0" applyNumberFormat="1" applyFill="1" applyAlignment="1">
      <alignment vertical="top"/>
    </xf>
    <xf numFmtId="0" fontId="9" fillId="3" borderId="0" xfId="3"/>
    <xf numFmtId="0" fontId="5" fillId="7" borderId="0" xfId="4" applyAlignment="1">
      <alignment horizontal="left"/>
    </xf>
    <xf numFmtId="0" fontId="5" fillId="7" borderId="0" xfId="4" applyAlignment="1">
      <alignment horizontal="center"/>
    </xf>
    <xf numFmtId="0" fontId="11" fillId="5" borderId="13" xfId="5"/>
    <xf numFmtId="0" fontId="7" fillId="6" borderId="0" xfId="7" applyFill="1"/>
    <xf numFmtId="0" fontId="7" fillId="4" borderId="0" xfId="7" applyFill="1"/>
    <xf numFmtId="0" fontId="7" fillId="6" borderId="8" xfId="7" applyFill="1" applyBorder="1" applyAlignment="1">
      <alignment vertical="top"/>
    </xf>
    <xf numFmtId="0" fontId="7" fillId="6" borderId="11" xfId="7" applyFill="1" applyBorder="1"/>
    <xf numFmtId="0" fontId="5" fillId="7" borderId="0" xfId="4" applyAlignment="1">
      <alignment vertical="top"/>
    </xf>
    <xf numFmtId="0" fontId="5" fillId="7" borderId="0" xfId="4"/>
    <xf numFmtId="4" fontId="0" fillId="0" borderId="0" xfId="0" applyNumberFormat="1"/>
    <xf numFmtId="0" fontId="7" fillId="0" borderId="0" xfId="7"/>
    <xf numFmtId="165" fontId="11" fillId="5" borderId="13" xfId="5" applyNumberFormat="1"/>
    <xf numFmtId="4" fontId="5" fillId="7" borderId="0" xfId="4" applyNumberFormat="1"/>
    <xf numFmtId="165" fontId="1" fillId="2" borderId="1" xfId="1" applyNumberFormat="1">
      <protection locked="0"/>
    </xf>
    <xf numFmtId="0" fontId="0" fillId="2" borderId="1" xfId="1" applyFont="1" applyAlignment="1">
      <alignment vertical="top"/>
      <protection locked="0"/>
    </xf>
    <xf numFmtId="0" fontId="11" fillId="5" borderId="13" xfId="5" applyAlignment="1">
      <alignment vertical="top"/>
    </xf>
    <xf numFmtId="4" fontId="1" fillId="2" borderId="1" xfId="1" applyNumberFormat="1">
      <protection locked="0"/>
    </xf>
    <xf numFmtId="4" fontId="5" fillId="7" borderId="0" xfId="4" applyNumberFormat="1" applyAlignment="1">
      <alignment horizontal="center" wrapText="1"/>
    </xf>
    <xf numFmtId="0" fontId="5" fillId="7" borderId="0" xfId="4" applyAlignment="1">
      <alignment horizontal="center" wrapText="1"/>
    </xf>
    <xf numFmtId="0" fontId="7" fillId="0" borderId="0" xfId="7" quotePrefix="1"/>
    <xf numFmtId="0" fontId="11" fillId="5" borderId="13" xfId="5" applyNumberFormat="1"/>
    <xf numFmtId="0" fontId="0" fillId="6" borderId="0" xfId="0" applyFill="1" applyAlignment="1">
      <alignment horizontal="center"/>
    </xf>
    <xf numFmtId="167" fontId="11" fillId="5" borderId="13" xfId="5" applyNumberFormat="1"/>
    <xf numFmtId="0" fontId="13" fillId="6" borderId="0" xfId="7" applyFont="1" applyFill="1" applyAlignment="1">
      <alignment horizontal="left"/>
    </xf>
    <xf numFmtId="165" fontId="1" fillId="2" borderId="17" xfId="1" applyNumberFormat="1" applyBorder="1">
      <protection locked="0"/>
    </xf>
    <xf numFmtId="165" fontId="1" fillId="2" borderId="18" xfId="1" applyNumberFormat="1" applyBorder="1">
      <protection locked="0"/>
    </xf>
    <xf numFmtId="165" fontId="1" fillId="2" borderId="19" xfId="1" applyNumberFormat="1" applyBorder="1">
      <protection locked="0"/>
    </xf>
    <xf numFmtId="165" fontId="1" fillId="2" borderId="20" xfId="1" applyNumberFormat="1" applyBorder="1">
      <protection locked="0"/>
    </xf>
    <xf numFmtId="0" fontId="17" fillId="6" borderId="0" xfId="0" applyFont="1" applyFill="1" applyAlignment="1">
      <alignment horizontal="center"/>
    </xf>
    <xf numFmtId="0" fontId="14" fillId="6" borderId="0" xfId="0" applyFont="1" applyFill="1"/>
    <xf numFmtId="0" fontId="14" fillId="0" borderId="0" xfId="0" applyFont="1"/>
    <xf numFmtId="0" fontId="5" fillId="7" borderId="0" xfId="4" applyProtection="1"/>
    <xf numFmtId="0" fontId="5" fillId="7" borderId="0" xfId="4" applyAlignment="1" applyProtection="1">
      <alignment horizontal="center"/>
    </xf>
    <xf numFmtId="165" fontId="1" fillId="2" borderId="1" xfId="1" applyNumberFormat="1" applyProtection="1"/>
    <xf numFmtId="0" fontId="1" fillId="2" borderId="1" xfId="1" applyProtection="1"/>
    <xf numFmtId="165" fontId="5" fillId="7" borderId="0" xfId="4" applyNumberFormat="1" applyProtection="1"/>
    <xf numFmtId="167" fontId="5" fillId="7" borderId="0" xfId="4" applyNumberFormat="1" applyProtection="1"/>
    <xf numFmtId="166" fontId="11" fillId="5" borderId="13" xfId="5" applyNumberFormat="1"/>
    <xf numFmtId="0" fontId="19" fillId="6" borderId="0" xfId="0" applyFont="1" applyFill="1" applyAlignment="1">
      <alignment horizontal="center" vertical="center"/>
    </xf>
    <xf numFmtId="0" fontId="7" fillId="6" borderId="0" xfId="7" applyFill="1" applyAlignment="1">
      <alignment horizontal="left" vertical="center"/>
    </xf>
    <xf numFmtId="0" fontId="3" fillId="0" borderId="0" xfId="0" applyFont="1" applyAlignment="1">
      <alignment horizontal="center" vertical="center" wrapText="1"/>
    </xf>
    <xf numFmtId="0" fontId="0" fillId="6" borderId="0" xfId="0" applyFill="1" applyAlignment="1">
      <alignment horizontal="left" vertical="center"/>
    </xf>
    <xf numFmtId="0" fontId="15" fillId="6" borderId="0" xfId="8" applyFill="1" applyAlignment="1">
      <alignment horizontal="left" vertical="center"/>
    </xf>
    <xf numFmtId="0" fontId="0" fillId="2" borderId="1" xfId="1" applyFont="1">
      <protection locked="0"/>
    </xf>
    <xf numFmtId="0" fontId="2" fillId="0" borderId="24" xfId="0" applyFont="1" applyBorder="1" applyAlignment="1">
      <alignment vertical="center" wrapText="1"/>
    </xf>
    <xf numFmtId="0" fontId="3" fillId="0" borderId="24" xfId="0" applyFont="1" applyBorder="1" applyAlignment="1">
      <alignment vertical="center" wrapText="1"/>
    </xf>
    <xf numFmtId="0" fontId="3" fillId="0" borderId="24" xfId="0" applyFont="1" applyBorder="1" applyAlignment="1">
      <alignment horizontal="center" vertical="center" wrapText="1"/>
    </xf>
    <xf numFmtId="0" fontId="21" fillId="6" borderId="0" xfId="0" applyFont="1" applyFill="1"/>
    <xf numFmtId="0" fontId="21" fillId="2" borderId="1" xfId="1" applyFont="1">
      <protection locked="0"/>
    </xf>
    <xf numFmtId="0" fontId="21" fillId="0" borderId="0" xfId="0" applyFont="1"/>
    <xf numFmtId="0" fontId="20" fillId="6" borderId="0" xfId="7" applyFont="1" applyFill="1" applyAlignment="1">
      <alignment horizontal="left" vertical="center"/>
    </xf>
    <xf numFmtId="0" fontId="22" fillId="6" borderId="25" xfId="5" applyFont="1" applyFill="1" applyBorder="1" applyAlignment="1">
      <alignment horizontal="left"/>
    </xf>
    <xf numFmtId="0" fontId="22" fillId="6" borderId="0" xfId="5" applyFont="1" applyFill="1" applyBorder="1" applyAlignment="1">
      <alignment horizontal="left"/>
    </xf>
    <xf numFmtId="0" fontId="8" fillId="3" borderId="0" xfId="2" applyAlignment="1">
      <alignment horizontal="left" vertical="center"/>
    </xf>
    <xf numFmtId="0" fontId="6" fillId="6" borderId="12" xfId="0" applyFont="1" applyFill="1" applyBorder="1" applyAlignment="1">
      <alignment horizontal="center" vertical="center"/>
    </xf>
    <xf numFmtId="0" fontId="0" fillId="6" borderId="0" xfId="0" applyFill="1" applyAlignment="1">
      <alignment horizontal="left" vertical="center" wrapText="1"/>
    </xf>
    <xf numFmtId="0" fontId="0" fillId="6" borderId="0" xfId="0" applyFill="1" applyAlignment="1">
      <alignment horizontal="left" vertical="center"/>
    </xf>
    <xf numFmtId="0" fontId="16" fillId="6" borderId="0" xfId="0" applyFont="1" applyFill="1" applyAlignment="1">
      <alignment horizontal="left" vertical="center"/>
    </xf>
    <xf numFmtId="0" fontId="23" fillId="3" borderId="0" xfId="3" applyFont="1" applyBorder="1" applyAlignment="1">
      <alignment horizontal="center"/>
    </xf>
    <xf numFmtId="0" fontId="23" fillId="3" borderId="0" xfId="3" applyFont="1" applyAlignment="1">
      <alignment horizontal="center"/>
    </xf>
    <xf numFmtId="0" fontId="23" fillId="3" borderId="0" xfId="0" applyFont="1" applyFill="1" applyAlignment="1">
      <alignment horizontal="center" vertical="center"/>
    </xf>
    <xf numFmtId="4" fontId="22" fillId="5" borderId="15" xfId="5" applyNumberFormat="1" applyFont="1" applyBorder="1" applyAlignment="1">
      <alignment horizontal="right"/>
    </xf>
    <xf numFmtId="4" fontId="22" fillId="5" borderId="16" xfId="5" applyNumberFormat="1" applyFont="1" applyBorder="1" applyAlignment="1">
      <alignment horizontal="right"/>
    </xf>
    <xf numFmtId="0" fontId="22" fillId="5" borderId="13" xfId="5" applyFont="1" applyAlignment="1">
      <alignment horizontal="left"/>
    </xf>
    <xf numFmtId="0" fontId="22" fillId="5" borderId="15" xfId="5" applyFont="1" applyBorder="1" applyAlignment="1">
      <alignment horizontal="left"/>
    </xf>
    <xf numFmtId="0" fontId="18" fillId="6" borderId="21" xfId="0" applyFont="1" applyFill="1" applyBorder="1" applyAlignment="1">
      <alignment horizontal="center"/>
    </xf>
    <xf numFmtId="0" fontId="18" fillId="6" borderId="22" xfId="0" applyFont="1" applyFill="1" applyBorder="1" applyAlignment="1">
      <alignment horizontal="center"/>
    </xf>
    <xf numFmtId="0" fontId="18" fillId="6" borderId="23" xfId="0" applyFont="1" applyFill="1" applyBorder="1" applyAlignment="1">
      <alignment horizontal="center"/>
    </xf>
    <xf numFmtId="0" fontId="20" fillId="6" borderId="0" xfId="7" applyFont="1" applyFill="1" applyAlignment="1">
      <alignment horizontal="left" vertical="center"/>
    </xf>
    <xf numFmtId="0" fontId="8" fillId="3" borderId="0" xfId="2" applyBorder="1" applyAlignment="1">
      <alignment horizontal="center"/>
    </xf>
    <xf numFmtId="0" fontId="9" fillId="3" borderId="0" xfId="3" applyBorder="1" applyAlignment="1">
      <alignment horizontal="center"/>
    </xf>
    <xf numFmtId="0" fontId="9" fillId="3" borderId="0" xfId="3" applyAlignment="1">
      <alignment horizontal="center"/>
    </xf>
    <xf numFmtId="0" fontId="8" fillId="3" borderId="0" xfId="2" applyAlignment="1">
      <alignment horizontal="left"/>
    </xf>
    <xf numFmtId="0" fontId="13" fillId="6" borderId="0" xfId="7" applyFont="1" applyFill="1" applyAlignment="1">
      <alignment horizontal="left" vertical="center" wrapText="1"/>
    </xf>
    <xf numFmtId="0" fontId="15" fillId="6" borderId="0" xfId="8" applyFill="1" applyAlignment="1">
      <alignment horizontal="left" vertical="center"/>
    </xf>
    <xf numFmtId="0" fontId="9" fillId="3" borderId="0" xfId="3" applyAlignment="1">
      <alignment horizontal="left" vertical="center"/>
    </xf>
    <xf numFmtId="0" fontId="13" fillId="6" borderId="0" xfId="7" applyFont="1" applyFill="1" applyAlignment="1">
      <alignment horizontal="left" wrapText="1"/>
    </xf>
    <xf numFmtId="0" fontId="13" fillId="6" borderId="0" xfId="7" applyFont="1" applyFill="1" applyAlignment="1">
      <alignment horizontal="left"/>
    </xf>
    <xf numFmtId="4" fontId="22" fillId="6" borderId="0" xfId="5" applyNumberFormat="1" applyFont="1" applyFill="1" applyBorder="1" applyAlignment="1">
      <alignment horizontal="right"/>
    </xf>
    <xf numFmtId="0" fontId="22" fillId="5" borderId="0" xfId="5" applyFont="1" applyBorder="1" applyAlignment="1">
      <alignment horizontal="left"/>
    </xf>
    <xf numFmtId="0" fontId="20" fillId="6" borderId="0" xfId="7" applyFont="1" applyFill="1" applyAlignment="1">
      <alignment horizontal="left" vertical="center" wrapText="1"/>
    </xf>
  </cellXfs>
  <cellStyles count="9">
    <cellStyle name="Ausgabe" xfId="5" builtinId="21" customBuiltin="1"/>
    <cellStyle name="Berechnung" xfId="6" builtinId="22" customBuiltin="1"/>
    <cellStyle name="Eingabe" xfId="1" builtinId="20" customBuiltin="1"/>
    <cellStyle name="Erklärender Text" xfId="7" builtinId="53"/>
    <cellStyle name="Link" xfId="8" builtinId="8"/>
    <cellStyle name="Standard" xfId="0" builtinId="0"/>
    <cellStyle name="Überschrift" xfId="2" builtinId="15" customBuiltin="1"/>
    <cellStyle name="Überschrift 1" xfId="3" builtinId="16" customBuiltin="1"/>
    <cellStyle name="Überschrift 2" xfId="4" builtinId="17" customBuiltin="1"/>
  </cellStyles>
  <dxfs count="0"/>
  <tableStyles count="0" defaultTableStyle="TableStyleMedium2" defaultPivotStyle="PivotStyleLight16"/>
  <colors>
    <mruColors>
      <color rgb="FF006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B6C81-38F0-42EA-8CF5-15089BD393C9}">
  <sheetPr>
    <tabColor theme="0"/>
    <pageSetUpPr fitToPage="1"/>
  </sheetPr>
  <dimension ref="A1:D34"/>
  <sheetViews>
    <sheetView tabSelected="1" zoomScale="115" zoomScaleNormal="115" workbookViewId="0">
      <selection activeCell="A3" sqref="A3:C3"/>
    </sheetView>
  </sheetViews>
  <sheetFormatPr baseColWidth="10" defaultRowHeight="15" x14ac:dyDescent="0.25"/>
  <cols>
    <col min="1" max="1" width="21" style="12" customWidth="1"/>
    <col min="2" max="2" width="63.85546875" style="12" customWidth="1"/>
    <col min="3" max="3" width="92.7109375" style="13" customWidth="1"/>
    <col min="4" max="4" width="38" style="13" bestFit="1" customWidth="1"/>
    <col min="5" max="16384" width="11.42578125" style="13"/>
  </cols>
  <sheetData>
    <row r="1" spans="1:3" ht="24" x14ac:dyDescent="0.25">
      <c r="A1" s="76" t="s">
        <v>101</v>
      </c>
      <c r="B1" s="76"/>
      <c r="C1" s="76"/>
    </row>
    <row r="3" spans="1:3" ht="49.5" customHeight="1" x14ac:dyDescent="0.25">
      <c r="A3" s="78" t="s">
        <v>184</v>
      </c>
      <c r="B3" s="78"/>
      <c r="C3" s="78"/>
    </row>
    <row r="4" spans="1:3" x14ac:dyDescent="0.25">
      <c r="C4" s="14"/>
    </row>
    <row r="5" spans="1:3" x14ac:dyDescent="0.25">
      <c r="A5" s="79" t="s">
        <v>139</v>
      </c>
      <c r="B5" s="79"/>
      <c r="C5" s="79"/>
    </row>
    <row r="6" spans="1:3" x14ac:dyDescent="0.25">
      <c r="A6" s="80" t="s">
        <v>193</v>
      </c>
      <c r="B6" s="80"/>
      <c r="C6" s="80"/>
    </row>
    <row r="7" spans="1:3" x14ac:dyDescent="0.25">
      <c r="A7" s="79" t="s">
        <v>166</v>
      </c>
      <c r="B7" s="79"/>
      <c r="C7" s="79"/>
    </row>
    <row r="8" spans="1:3" x14ac:dyDescent="0.25">
      <c r="A8" s="65" t="s">
        <v>173</v>
      </c>
      <c r="B8" s="64"/>
      <c r="C8" s="64"/>
    </row>
    <row r="10" spans="1:3" x14ac:dyDescent="0.25">
      <c r="A10" s="30" t="s">
        <v>100</v>
      </c>
      <c r="B10" s="30"/>
      <c r="C10" s="31" t="s">
        <v>87</v>
      </c>
    </row>
    <row r="11" spans="1:3" ht="3.75" customHeight="1" x14ac:dyDescent="0.25">
      <c r="A11" s="9"/>
      <c r="B11" s="10"/>
      <c r="C11" s="27"/>
    </row>
    <row r="12" spans="1:3" x14ac:dyDescent="0.25">
      <c r="A12" s="12" t="s">
        <v>137</v>
      </c>
      <c r="C12" s="26" t="s">
        <v>81</v>
      </c>
    </row>
    <row r="13" spans="1:3" x14ac:dyDescent="0.25">
      <c r="B13" s="16" t="s">
        <v>174</v>
      </c>
      <c r="C13" s="26" t="s">
        <v>84</v>
      </c>
    </row>
    <row r="14" spans="1:3" x14ac:dyDescent="0.25">
      <c r="B14" s="16" t="s">
        <v>89</v>
      </c>
      <c r="C14" s="26" t="s">
        <v>85</v>
      </c>
    </row>
    <row r="15" spans="1:3" x14ac:dyDescent="0.25">
      <c r="B15" s="16" t="s">
        <v>90</v>
      </c>
      <c r="C15" s="26" t="s">
        <v>86</v>
      </c>
    </row>
    <row r="16" spans="1:3" ht="3.75" customHeight="1" x14ac:dyDescent="0.25">
      <c r="A16" s="9"/>
      <c r="B16" s="9"/>
      <c r="C16" s="27"/>
    </row>
    <row r="17" spans="1:4" x14ac:dyDescent="0.25">
      <c r="A17" s="12" t="s">
        <v>138</v>
      </c>
      <c r="C17" s="26" t="s">
        <v>134</v>
      </c>
    </row>
    <row r="18" spans="1:4" ht="15" customHeight="1" x14ac:dyDescent="0.25">
      <c r="B18" s="15" t="s">
        <v>176</v>
      </c>
      <c r="C18" s="26" t="s">
        <v>83</v>
      </c>
    </row>
    <row r="19" spans="1:4" x14ac:dyDescent="0.25">
      <c r="B19" s="15" t="s">
        <v>177</v>
      </c>
      <c r="C19" s="26" t="s">
        <v>179</v>
      </c>
    </row>
    <row r="20" spans="1:4" ht="3.75" customHeight="1" thickBot="1" x14ac:dyDescent="0.3">
      <c r="A20" s="9"/>
      <c r="B20" s="10"/>
      <c r="C20" s="27"/>
    </row>
    <row r="21" spans="1:4" ht="15.75" thickTop="1" x14ac:dyDescent="0.25">
      <c r="A21" s="17" t="s">
        <v>110</v>
      </c>
      <c r="B21" s="18" t="s">
        <v>80</v>
      </c>
      <c r="C21" s="28" t="s">
        <v>82</v>
      </c>
      <c r="D21" s="77" t="s">
        <v>91</v>
      </c>
    </row>
    <row r="22" spans="1:4" ht="15.75" thickBot="1" x14ac:dyDescent="0.3">
      <c r="A22" s="19"/>
      <c r="B22" s="20" t="s">
        <v>178</v>
      </c>
      <c r="C22" s="29" t="s">
        <v>88</v>
      </c>
      <c r="D22" s="77"/>
    </row>
    <row r="23" spans="1:4" ht="3.75" customHeight="1" thickTop="1" x14ac:dyDescent="0.25">
      <c r="A23" s="9"/>
      <c r="B23" s="10"/>
      <c r="C23" s="27"/>
    </row>
    <row r="24" spans="1:4" x14ac:dyDescent="0.25">
      <c r="C24" s="26"/>
    </row>
    <row r="25" spans="1:4" x14ac:dyDescent="0.25">
      <c r="C25" s="26"/>
    </row>
    <row r="26" spans="1:4" x14ac:dyDescent="0.25">
      <c r="A26" s="12" t="s">
        <v>103</v>
      </c>
      <c r="C26" s="26"/>
    </row>
    <row r="27" spans="1:4" x14ac:dyDescent="0.25">
      <c r="B27" s="12" t="s">
        <v>79</v>
      </c>
      <c r="C27" s="26" t="s">
        <v>129</v>
      </c>
    </row>
    <row r="28" spans="1:4" x14ac:dyDescent="0.25">
      <c r="C28" s="26"/>
    </row>
    <row r="29" spans="1:4" x14ac:dyDescent="0.25">
      <c r="A29" s="12" t="s">
        <v>118</v>
      </c>
      <c r="C29" s="26"/>
    </row>
    <row r="30" spans="1:4" x14ac:dyDescent="0.25">
      <c r="B30" s="37" t="s">
        <v>119</v>
      </c>
      <c r="C30" s="26"/>
    </row>
    <row r="31" spans="1:4" x14ac:dyDescent="0.25">
      <c r="B31" s="38" t="s">
        <v>120</v>
      </c>
      <c r="C31" s="26"/>
    </row>
    <row r="32" spans="1:4" x14ac:dyDescent="0.25">
      <c r="C32" s="26"/>
    </row>
    <row r="33" spans="1:3" x14ac:dyDescent="0.25">
      <c r="A33" s="12" t="s">
        <v>99</v>
      </c>
      <c r="B33" s="21">
        <v>46148</v>
      </c>
      <c r="C33" s="26"/>
    </row>
    <row r="34" spans="1:3" x14ac:dyDescent="0.25">
      <c r="C34" s="26"/>
    </row>
  </sheetData>
  <sheetProtection algorithmName="SHA-512" hashValue="h2mRpwdrc4Y9c1kWqOsdYbK/CJbx7tVo5f6LhAxfDAtyrQojTFXdqzlunz6CMzx4LfLVJKY5rdbd58xJ9eI54w==" saltValue="ZpLtoL40jb4nEg2KcK/+uA==" spinCount="100000" sheet="1" objects="1" scenarios="1"/>
  <mergeCells count="6">
    <mergeCell ref="A1:C1"/>
    <mergeCell ref="D21:D22"/>
    <mergeCell ref="A3:C3"/>
    <mergeCell ref="A5:C5"/>
    <mergeCell ref="A7:C7"/>
    <mergeCell ref="A6:C6"/>
  </mergeCells>
  <hyperlinks>
    <hyperlink ref="A8" location="Beispiele!A1" display="Für Eintragung komplexer Energieflüsse gibt es Anwendungsbeispiele im Tabellenblatt &quot;Beispiele&quot;" xr:uid="{B6CAB338-92DB-443E-8C1A-5D4BB1D0BDA8}"/>
  </hyperlinks>
  <pageMargins left="0.25" right="0.25" top="0.75" bottom="0.75" header="0.3" footer="0.3"/>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3CC74-8D87-4DA3-A418-1000ACD2B4BA}">
  <sheetPr>
    <tabColor rgb="FF0066A9"/>
  </sheetPr>
  <dimension ref="A1:M33"/>
  <sheetViews>
    <sheetView workbookViewId="0">
      <selection activeCell="D7" sqref="D7"/>
    </sheetView>
  </sheetViews>
  <sheetFormatPr baseColWidth="10" defaultRowHeight="15" x14ac:dyDescent="0.25"/>
  <cols>
    <col min="1" max="1" width="24.5703125" customWidth="1"/>
    <col min="2" max="2" width="8.7109375" customWidth="1"/>
    <col min="3" max="3" width="0.7109375" customWidth="1"/>
    <col min="4" max="4" width="14.28515625" customWidth="1"/>
    <col min="5" max="5" width="0.7109375" hidden="1" customWidth="1"/>
    <col min="6" max="8" width="14.28515625" hidden="1" customWidth="1"/>
    <col min="9" max="9" width="0.7109375" customWidth="1"/>
    <col min="10" max="11" width="14.28515625" customWidth="1"/>
  </cols>
  <sheetData>
    <row r="1" spans="1:12" ht="24" x14ac:dyDescent="0.4">
      <c r="A1" s="11" t="s">
        <v>191</v>
      </c>
      <c r="B1" s="11"/>
      <c r="C1" s="11"/>
      <c r="D1" s="11"/>
      <c r="E1" s="11"/>
      <c r="F1" s="11"/>
      <c r="G1" s="11"/>
      <c r="H1" s="11"/>
      <c r="I1" s="11"/>
      <c r="J1" s="11"/>
      <c r="K1" s="11"/>
      <c r="L1" s="13"/>
    </row>
    <row r="2" spans="1:12" x14ac:dyDescent="0.25">
      <c r="A2" s="13"/>
      <c r="B2" s="13"/>
      <c r="C2" s="13"/>
      <c r="D2" s="13"/>
      <c r="E2" s="13"/>
      <c r="F2" s="13"/>
      <c r="G2" s="13"/>
      <c r="H2" s="13"/>
      <c r="I2" s="13"/>
      <c r="J2" s="13"/>
      <c r="K2" s="13"/>
      <c r="L2" s="13"/>
    </row>
    <row r="3" spans="1:12" x14ac:dyDescent="0.25">
      <c r="A3" s="13"/>
      <c r="B3" s="13"/>
      <c r="C3" s="13"/>
      <c r="D3" s="13"/>
      <c r="E3" s="13"/>
      <c r="F3" s="13"/>
      <c r="G3" s="13"/>
      <c r="H3" s="13"/>
      <c r="I3" s="13"/>
      <c r="J3" s="24" t="s">
        <v>95</v>
      </c>
      <c r="K3" s="24" t="s">
        <v>133</v>
      </c>
      <c r="L3" s="13"/>
    </row>
    <row r="4" spans="1:12" s="72" customFormat="1" ht="18.75" x14ac:dyDescent="0.3">
      <c r="A4" s="70"/>
      <c r="B4"/>
      <c r="C4" s="70"/>
      <c r="D4" s="101" t="s">
        <v>192</v>
      </c>
      <c r="E4" s="102"/>
      <c r="F4" s="102"/>
      <c r="G4" s="102"/>
      <c r="H4" s="102"/>
      <c r="I4" s="75"/>
      <c r="J4" s="34">
        <f>SUM(J7:J27)</f>
        <v>0</v>
      </c>
      <c r="K4" s="45">
        <f>SUM(K7:K27)</f>
        <v>0</v>
      </c>
      <c r="L4" s="70"/>
    </row>
    <row r="5" spans="1:12" x14ac:dyDescent="0.25">
      <c r="A5" s="13"/>
      <c r="B5" s="13"/>
      <c r="C5" s="13"/>
      <c r="D5" s="13"/>
      <c r="E5" s="13"/>
      <c r="F5" s="13"/>
      <c r="G5" s="13"/>
      <c r="H5" s="13"/>
      <c r="I5" s="13"/>
      <c r="J5" s="13"/>
      <c r="K5" s="13"/>
      <c r="L5" s="13"/>
    </row>
    <row r="6" spans="1:12" s="1" customFormat="1" x14ac:dyDescent="0.25">
      <c r="A6" s="23" t="s">
        <v>102</v>
      </c>
      <c r="B6" s="24" t="s">
        <v>1</v>
      </c>
      <c r="C6" s="13"/>
      <c r="D6" s="24" t="s">
        <v>2</v>
      </c>
      <c r="E6" s="13"/>
      <c r="F6" s="24" t="s">
        <v>135</v>
      </c>
      <c r="G6" s="24" t="s">
        <v>109</v>
      </c>
      <c r="H6" s="24" t="s">
        <v>107</v>
      </c>
      <c r="I6" s="13"/>
      <c r="J6" s="24" t="s">
        <v>95</v>
      </c>
      <c r="K6" s="24" t="s">
        <v>133</v>
      </c>
      <c r="L6" s="44"/>
    </row>
    <row r="7" spans="1:12" x14ac:dyDescent="0.25">
      <c r="A7" s="25" t="s">
        <v>78</v>
      </c>
      <c r="B7" s="43" t="str">
        <f>IFERROR(INDEX(Energieinhalte!$D$3:$D$42,MATCH($A7,Energieinhalte!$C$3:$C$42,0)),"")</f>
        <v>kWh</v>
      </c>
      <c r="C7" s="13"/>
      <c r="D7" s="36"/>
      <c r="E7" s="13"/>
      <c r="F7" s="34">
        <f>IFERROR(SUM(D7,#REF!,#REF!)/3,0)</f>
        <v>0</v>
      </c>
      <c r="G7" s="34">
        <f>IFERROR(SUM(#REF!,#REF!,#REF!)/3,0)</f>
        <v>0</v>
      </c>
      <c r="H7" s="34">
        <f>IFERROR(SUM(#REF!,#REF!,#REF!)/3,0)</f>
        <v>0</v>
      </c>
      <c r="I7" s="13"/>
      <c r="J7" s="34">
        <f>D7*IFERROR(INDEX(Energieinhalte!$E$3:$E$42,MATCH($A7,Energieinhalte!$C$3:$C$42,0)),0)</f>
        <v>0</v>
      </c>
      <c r="K7" s="45">
        <f>D7*IFERROR(INDEX(Energieinhalte!$F$3:$F$42,MATCH($A7,Energieinhalte!$C$3:$C$42,0)),0)</f>
        <v>0</v>
      </c>
      <c r="L7" s="13"/>
    </row>
    <row r="8" spans="1:12" x14ac:dyDescent="0.25">
      <c r="A8" s="25" t="s">
        <v>79</v>
      </c>
      <c r="B8" s="43" t="str">
        <f>IFERROR(INDEX(Energieinhalte!$D$3:$D$42,MATCH($A8,Energieinhalte!$C$3:$C$42,0)),"")</f>
        <v>kWh</v>
      </c>
      <c r="C8" s="13"/>
      <c r="D8" s="36"/>
      <c r="E8" s="13"/>
      <c r="F8" s="34">
        <f>IFERROR(SUM(D8,#REF!,#REF!)/3,0)</f>
        <v>0</v>
      </c>
      <c r="G8" s="34">
        <f>IFERROR(SUM(#REF!,#REF!,#REF!)/3,0)</f>
        <v>0</v>
      </c>
      <c r="H8" s="34">
        <f>IFERROR(SUM(#REF!,#REF!,#REF!)/3,0)</f>
        <v>0</v>
      </c>
      <c r="I8" s="13"/>
      <c r="J8" s="34">
        <f>D8*IFERROR(INDEX(Energieinhalte!$E$3:$E$42,MATCH($A8,Energieinhalte!$C$3:$C$42,0)),0)</f>
        <v>0</v>
      </c>
      <c r="K8" s="45">
        <f>D8*IFERROR(INDEX(Energieinhalte!$F$3:$F$42,MATCH($A8,Energieinhalte!$C$3:$C$42,0)),0)</f>
        <v>0</v>
      </c>
      <c r="L8" s="13"/>
    </row>
    <row r="9" spans="1:12" x14ac:dyDescent="0.25">
      <c r="A9" s="2"/>
      <c r="B9" s="43" t="str">
        <f>IFERROR(INDEX(Energieinhalte!$D$3:$D$42,MATCH($A9,Energieinhalte!$C$3:$C$42,0)),"")</f>
        <v/>
      </c>
      <c r="C9" s="13"/>
      <c r="D9" s="36"/>
      <c r="E9" s="13"/>
      <c r="F9" s="34">
        <f>IFERROR(SUM(D9,#REF!,#REF!)/3,0)</f>
        <v>0</v>
      </c>
      <c r="G9" s="34">
        <f>IFERROR(SUM(#REF!,#REF!,#REF!)/3,0)</f>
        <v>0</v>
      </c>
      <c r="H9" s="34">
        <f>IFERROR(SUM(#REF!,#REF!,#REF!)/3,0)</f>
        <v>0</v>
      </c>
      <c r="I9" s="13"/>
      <c r="J9" s="34">
        <f>D9*IFERROR(INDEX(Energieinhalte!$E$3:$E$42,MATCH($A9,Energieinhalte!$C$3:$C$42,0)),0)</f>
        <v>0</v>
      </c>
      <c r="K9" s="45">
        <f>D9*IFERROR(INDEX(Energieinhalte!$F$3:$F$42,MATCH($A9,Energieinhalte!$C$3:$C$42,0)),0)</f>
        <v>0</v>
      </c>
      <c r="L9" s="13"/>
    </row>
    <row r="10" spans="1:12" x14ac:dyDescent="0.25">
      <c r="A10" s="2"/>
      <c r="B10" s="43" t="str">
        <f>IFERROR(INDEX(Energieinhalte!$D$3:$D$42,MATCH($A10,Energieinhalte!$C$3:$C$42,0)),"")</f>
        <v/>
      </c>
      <c r="C10" s="13"/>
      <c r="D10" s="36"/>
      <c r="E10" s="13"/>
      <c r="F10" s="34">
        <f>IFERROR(SUM(D10,#REF!,#REF!)/3,0)</f>
        <v>0</v>
      </c>
      <c r="G10" s="34">
        <f>IFERROR(SUM(#REF!,#REF!,#REF!)/3,0)</f>
        <v>0</v>
      </c>
      <c r="H10" s="34">
        <f>IFERROR(SUM(#REF!,#REF!,#REF!)/3,0)</f>
        <v>0</v>
      </c>
      <c r="I10" s="13"/>
      <c r="J10" s="34">
        <f>D10*IFERROR(INDEX(Energieinhalte!$E$3:$E$42,MATCH($A10,Energieinhalte!$C$3:$C$42,0)),0)</f>
        <v>0</v>
      </c>
      <c r="K10" s="45">
        <f>D10*IFERROR(INDEX(Energieinhalte!$F$3:$F$42,MATCH($A10,Energieinhalte!$C$3:$C$42,0)),0)</f>
        <v>0</v>
      </c>
      <c r="L10" s="13"/>
    </row>
    <row r="11" spans="1:12" x14ac:dyDescent="0.25">
      <c r="A11" s="2"/>
      <c r="B11" s="43" t="str">
        <f>IFERROR(INDEX(Energieinhalte!$D$3:$D$42,MATCH($A11,Energieinhalte!$C$3:$C$42,0)),"")</f>
        <v/>
      </c>
      <c r="C11" s="13"/>
      <c r="D11" s="36"/>
      <c r="E11" s="13"/>
      <c r="F11" s="34">
        <f>IFERROR(SUM(D11,#REF!,#REF!)/3,0)</f>
        <v>0</v>
      </c>
      <c r="G11" s="34">
        <f>IFERROR(SUM(#REF!,#REF!,#REF!)/3,0)</f>
        <v>0</v>
      </c>
      <c r="H11" s="34">
        <f>IFERROR(SUM(#REF!,#REF!,#REF!)/3,0)</f>
        <v>0</v>
      </c>
      <c r="I11" s="13"/>
      <c r="J11" s="34">
        <f>D11*IFERROR(INDEX(Energieinhalte!$E$3:$E$42,MATCH($A11,Energieinhalte!$C$3:$C$42,0)),0)</f>
        <v>0</v>
      </c>
      <c r="K11" s="45">
        <f>D11*IFERROR(INDEX(Energieinhalte!$F$3:$F$42,MATCH($A11,Energieinhalte!$C$3:$C$42,0)),0)</f>
        <v>0</v>
      </c>
      <c r="L11" s="13"/>
    </row>
    <row r="12" spans="1:12" x14ac:dyDescent="0.25">
      <c r="A12" s="2"/>
      <c r="B12" s="43" t="str">
        <f>IFERROR(INDEX(Energieinhalte!$D$3:$D$42,MATCH($A12,Energieinhalte!$C$3:$C$42,0)),"")</f>
        <v/>
      </c>
      <c r="C12" s="13"/>
      <c r="D12" s="36"/>
      <c r="E12" s="13"/>
      <c r="F12" s="34">
        <f>IFERROR(SUM(D12,#REF!,#REF!)/3,0)</f>
        <v>0</v>
      </c>
      <c r="G12" s="34">
        <f>IFERROR(SUM(#REF!,#REF!,#REF!)/3,0)</f>
        <v>0</v>
      </c>
      <c r="H12" s="34">
        <f>IFERROR(SUM(#REF!,#REF!,#REF!)/3,0)</f>
        <v>0</v>
      </c>
      <c r="I12" s="13"/>
      <c r="J12" s="34">
        <f>D12*IFERROR(INDEX(Energieinhalte!$E$3:$E$42,MATCH($A12,Energieinhalte!$C$3:$C$42,0)),0)</f>
        <v>0</v>
      </c>
      <c r="K12" s="45">
        <f>D12*IFERROR(INDEX(Energieinhalte!$F$3:$F$42,MATCH($A12,Energieinhalte!$C$3:$C$42,0)),0)</f>
        <v>0</v>
      </c>
      <c r="L12" s="13"/>
    </row>
    <row r="13" spans="1:12" x14ac:dyDescent="0.25">
      <c r="A13" s="2"/>
      <c r="B13" s="43" t="str">
        <f>IFERROR(INDEX(Energieinhalte!$D$3:$D$42,MATCH($A13,Energieinhalte!$C$3:$C$42,0)),"")</f>
        <v/>
      </c>
      <c r="C13" s="13"/>
      <c r="D13" s="36"/>
      <c r="E13" s="13"/>
      <c r="F13" s="34">
        <f>IFERROR(SUM(D13,#REF!,#REF!)/3,0)</f>
        <v>0</v>
      </c>
      <c r="G13" s="34">
        <f>IFERROR(SUM(#REF!,#REF!,#REF!)/3,0)</f>
        <v>0</v>
      </c>
      <c r="H13" s="34">
        <f>IFERROR(SUM(#REF!,#REF!,#REF!)/3,0)</f>
        <v>0</v>
      </c>
      <c r="I13" s="13"/>
      <c r="J13" s="34">
        <f>D13*IFERROR(INDEX(Energieinhalte!$E$3:$E$42,MATCH($A13,Energieinhalte!$C$3:$C$42,0)),0)</f>
        <v>0</v>
      </c>
      <c r="K13" s="45">
        <f>D13*IFERROR(INDEX(Energieinhalte!$F$3:$F$42,MATCH($A13,Energieinhalte!$C$3:$C$42,0)),0)</f>
        <v>0</v>
      </c>
      <c r="L13" s="13"/>
    </row>
    <row r="14" spans="1:12" x14ac:dyDescent="0.25">
      <c r="A14" s="2"/>
      <c r="B14" s="43" t="str">
        <f>IFERROR(INDEX(Energieinhalte!$D$3:$D$42,MATCH($A14,Energieinhalte!$C$3:$C$42,0)),"")</f>
        <v/>
      </c>
      <c r="C14" s="13"/>
      <c r="D14" s="36"/>
      <c r="E14" s="13"/>
      <c r="F14" s="34">
        <f>IFERROR(SUM(D14,#REF!,#REF!)/3,0)</f>
        <v>0</v>
      </c>
      <c r="G14" s="34">
        <f>IFERROR(SUM(#REF!,#REF!,#REF!)/3,0)</f>
        <v>0</v>
      </c>
      <c r="H14" s="34">
        <f>IFERROR(SUM(#REF!,#REF!,#REF!)/3,0)</f>
        <v>0</v>
      </c>
      <c r="I14" s="13"/>
      <c r="J14" s="34">
        <f>D14*IFERROR(INDEX(Energieinhalte!$E$3:$E$42,MATCH($A14,Energieinhalte!$C$3:$C$42,0)),0)</f>
        <v>0</v>
      </c>
      <c r="K14" s="45">
        <f>D14*IFERROR(INDEX(Energieinhalte!$F$3:$F$42,MATCH($A14,Energieinhalte!$C$3:$C$42,0)),0)</f>
        <v>0</v>
      </c>
      <c r="L14" s="13"/>
    </row>
    <row r="15" spans="1:12" x14ac:dyDescent="0.25">
      <c r="A15" s="2"/>
      <c r="B15" s="43" t="str">
        <f>IFERROR(INDEX(Energieinhalte!$D$3:$D$42,MATCH($A15,Energieinhalte!$C$3:$C$42,0)),"")</f>
        <v/>
      </c>
      <c r="C15" s="13"/>
      <c r="D15" s="36"/>
      <c r="E15" s="13"/>
      <c r="F15" s="34">
        <f>IFERROR(SUM(D15,#REF!,#REF!)/3,0)</f>
        <v>0</v>
      </c>
      <c r="G15" s="34">
        <f>IFERROR(SUM(#REF!,#REF!,#REF!)/3,0)</f>
        <v>0</v>
      </c>
      <c r="H15" s="34">
        <f>IFERROR(SUM(#REF!,#REF!,#REF!)/3,0)</f>
        <v>0</v>
      </c>
      <c r="I15" s="13"/>
      <c r="J15" s="34">
        <f>D15*IFERROR(INDEX(Energieinhalte!$E$3:$E$42,MATCH($A15,Energieinhalte!$C$3:$C$42,0)),0)</f>
        <v>0</v>
      </c>
      <c r="K15" s="45">
        <f>D15*IFERROR(INDEX(Energieinhalte!$F$3:$F$42,MATCH($A15,Energieinhalte!$C$3:$C$42,0)),0)</f>
        <v>0</v>
      </c>
      <c r="L15" s="13"/>
    </row>
    <row r="16" spans="1:12" x14ac:dyDescent="0.25">
      <c r="A16" s="2"/>
      <c r="B16" s="43" t="str">
        <f>IFERROR(INDEX(Energieinhalte!$D$3:$D$42,MATCH($A16,Energieinhalte!$C$3:$C$42,0)),"")</f>
        <v/>
      </c>
      <c r="C16" s="13"/>
      <c r="D16" s="36"/>
      <c r="E16" s="13"/>
      <c r="F16" s="34">
        <f>IFERROR(SUM(D16,#REF!,#REF!)/3,0)</f>
        <v>0</v>
      </c>
      <c r="G16" s="34">
        <f>IFERROR(SUM(#REF!,#REF!,#REF!)/3,0)</f>
        <v>0</v>
      </c>
      <c r="H16" s="34">
        <f>IFERROR(SUM(#REF!,#REF!,#REF!)/3,0)</f>
        <v>0</v>
      </c>
      <c r="I16" s="13"/>
      <c r="J16" s="34">
        <f>D16*IFERROR(INDEX(Energieinhalte!$E$3:$E$42,MATCH($A16,Energieinhalte!$C$3:$C$42,0)),0)</f>
        <v>0</v>
      </c>
      <c r="K16" s="45">
        <f>D16*IFERROR(INDEX(Energieinhalte!$F$3:$F$42,MATCH($A16,Energieinhalte!$C$3:$C$42,0)),0)</f>
        <v>0</v>
      </c>
      <c r="L16" s="13"/>
    </row>
    <row r="17" spans="1:12" x14ac:dyDescent="0.25">
      <c r="A17" s="2"/>
      <c r="B17" s="43" t="str">
        <f>IFERROR(INDEX(Energieinhalte!$D$3:$D$42,MATCH($A17,Energieinhalte!$C$3:$C$42,0)),"")</f>
        <v/>
      </c>
      <c r="C17" s="13"/>
      <c r="D17" s="36"/>
      <c r="E17" s="13"/>
      <c r="F17" s="34">
        <f>IFERROR(SUM(D17,#REF!,#REF!)/3,0)</f>
        <v>0</v>
      </c>
      <c r="G17" s="34">
        <f>IFERROR(SUM(#REF!,#REF!,#REF!)/3,0)</f>
        <v>0</v>
      </c>
      <c r="H17" s="34">
        <f>IFERROR(SUM(#REF!,#REF!,#REF!)/3,0)</f>
        <v>0</v>
      </c>
      <c r="I17" s="13"/>
      <c r="J17" s="34">
        <f>D17*IFERROR(INDEX(Energieinhalte!$E$3:$E$42,MATCH($A17,Energieinhalte!$C$3:$C$42,0)),0)</f>
        <v>0</v>
      </c>
      <c r="K17" s="45">
        <f>D17*IFERROR(INDEX(Energieinhalte!$F$3:$F$42,MATCH($A17,Energieinhalte!$C$3:$C$42,0)),0)</f>
        <v>0</v>
      </c>
      <c r="L17" s="13"/>
    </row>
    <row r="18" spans="1:12" x14ac:dyDescent="0.25">
      <c r="A18" s="2"/>
      <c r="B18" s="43" t="str">
        <f>IFERROR(INDEX(Energieinhalte!$D$3:$D$42,MATCH($A18,Energieinhalte!$C$3:$C$42,0)),"")</f>
        <v/>
      </c>
      <c r="C18" s="13"/>
      <c r="D18" s="36"/>
      <c r="E18" s="13"/>
      <c r="F18" s="34">
        <f>IFERROR(SUM(D18,#REF!,#REF!)/3,0)</f>
        <v>0</v>
      </c>
      <c r="G18" s="34">
        <f>IFERROR(SUM(#REF!,#REF!,#REF!)/3,0)</f>
        <v>0</v>
      </c>
      <c r="H18" s="34">
        <f>IFERROR(SUM(#REF!,#REF!,#REF!)/3,0)</f>
        <v>0</v>
      </c>
      <c r="I18" s="13"/>
      <c r="J18" s="34">
        <f>D18*IFERROR(INDEX(Energieinhalte!$E$3:$E$42,MATCH($A18,Energieinhalte!$C$3:$C$42,0)),0)</f>
        <v>0</v>
      </c>
      <c r="K18" s="45">
        <f>D18*IFERROR(INDEX(Energieinhalte!$F$3:$F$42,MATCH($A18,Energieinhalte!$C$3:$C$42,0)),0)</f>
        <v>0</v>
      </c>
      <c r="L18" s="13"/>
    </row>
    <row r="19" spans="1:12" x14ac:dyDescent="0.25">
      <c r="A19" s="2"/>
      <c r="B19" s="43" t="str">
        <f>IFERROR(INDEX(Energieinhalte!$D$3:$D$42,MATCH($A19,Energieinhalte!$C$3:$C$42,0)),"")</f>
        <v/>
      </c>
      <c r="C19" s="13"/>
      <c r="D19" s="36"/>
      <c r="E19" s="13"/>
      <c r="F19" s="34">
        <f>IFERROR(SUM(D19,#REF!,#REF!)/3,0)</f>
        <v>0</v>
      </c>
      <c r="G19" s="34">
        <f>IFERROR(SUM(#REF!,#REF!,#REF!)/3,0)</f>
        <v>0</v>
      </c>
      <c r="H19" s="34">
        <f>IFERROR(SUM(#REF!,#REF!,#REF!)/3,0)</f>
        <v>0</v>
      </c>
      <c r="I19" s="13"/>
      <c r="J19" s="34">
        <f>D19*IFERROR(INDEX(Energieinhalte!$E$3:$E$42,MATCH($A19,Energieinhalte!$C$3:$C$42,0)),0)</f>
        <v>0</v>
      </c>
      <c r="K19" s="45">
        <f>D19*IFERROR(INDEX(Energieinhalte!$F$3:$F$42,MATCH($A19,Energieinhalte!$C$3:$C$42,0)),0)</f>
        <v>0</v>
      </c>
      <c r="L19" s="13"/>
    </row>
    <row r="20" spans="1:12" x14ac:dyDescent="0.25">
      <c r="A20" s="2"/>
      <c r="B20" s="43" t="str">
        <f>IFERROR(INDEX(Energieinhalte!$D$3:$D$42,MATCH($A20,Energieinhalte!$C$3:$C$42,0)),"")</f>
        <v/>
      </c>
      <c r="C20" s="13"/>
      <c r="D20" s="36"/>
      <c r="E20" s="13"/>
      <c r="F20" s="34">
        <f>IFERROR(SUM(D20,#REF!,#REF!)/3,0)</f>
        <v>0</v>
      </c>
      <c r="G20" s="34">
        <f>IFERROR(SUM(#REF!,#REF!,#REF!)/3,0)</f>
        <v>0</v>
      </c>
      <c r="H20" s="34">
        <f>IFERROR(SUM(#REF!,#REF!,#REF!)/3,0)</f>
        <v>0</v>
      </c>
      <c r="I20" s="13"/>
      <c r="J20" s="34">
        <f>D20*IFERROR(INDEX(Energieinhalte!$E$3:$E$42,MATCH($A20,Energieinhalte!$C$3:$C$42,0)),0)</f>
        <v>0</v>
      </c>
      <c r="K20" s="45">
        <f>D20*IFERROR(INDEX(Energieinhalte!$F$3:$F$42,MATCH($A20,Energieinhalte!$C$3:$C$42,0)),0)</f>
        <v>0</v>
      </c>
      <c r="L20" s="13"/>
    </row>
    <row r="21" spans="1:12" x14ac:dyDescent="0.25">
      <c r="A21" s="2"/>
      <c r="B21" s="43" t="str">
        <f>IFERROR(INDEX(Energieinhalte!$D$3:$D$42,MATCH($A21,Energieinhalte!$C$3:$C$42,0)),"")</f>
        <v/>
      </c>
      <c r="C21" s="13"/>
      <c r="D21" s="36"/>
      <c r="E21" s="13"/>
      <c r="F21" s="34">
        <f>IFERROR(SUM(D21,#REF!,#REF!)/3,0)</f>
        <v>0</v>
      </c>
      <c r="G21" s="34">
        <f>IFERROR(SUM(#REF!,#REF!,#REF!)/3,0)</f>
        <v>0</v>
      </c>
      <c r="H21" s="34">
        <f>IFERROR(SUM(#REF!,#REF!,#REF!)/3,0)</f>
        <v>0</v>
      </c>
      <c r="I21" s="13"/>
      <c r="J21" s="34">
        <f>D21*IFERROR(INDEX(Energieinhalte!$E$3:$E$42,MATCH($A21,Energieinhalte!$C$3:$C$42,0)),0)</f>
        <v>0</v>
      </c>
      <c r="K21" s="45">
        <f>D21*IFERROR(INDEX(Energieinhalte!$F$3:$F$42,MATCH($A21,Energieinhalte!$C$3:$C$42,0)),0)</f>
        <v>0</v>
      </c>
      <c r="L21" s="13"/>
    </row>
    <row r="22" spans="1:12" x14ac:dyDescent="0.25">
      <c r="A22" s="2"/>
      <c r="B22" s="43" t="str">
        <f>IFERROR(INDEX(Energieinhalte!$D$3:$D$42,MATCH($A22,Energieinhalte!$C$3:$C$42,0)),"")</f>
        <v/>
      </c>
      <c r="C22" s="13"/>
      <c r="D22" s="36"/>
      <c r="E22" s="13"/>
      <c r="F22" s="34">
        <f>IFERROR(SUM(D22,#REF!,#REF!)/3,0)</f>
        <v>0</v>
      </c>
      <c r="G22" s="34">
        <f>IFERROR(SUM(#REF!,#REF!,#REF!)/3,0)</f>
        <v>0</v>
      </c>
      <c r="H22" s="34">
        <f>IFERROR(SUM(#REF!,#REF!,#REF!)/3,0)</f>
        <v>0</v>
      </c>
      <c r="I22" s="13"/>
      <c r="J22" s="34">
        <f>D22*IFERROR(INDEX(Energieinhalte!$E$3:$E$42,MATCH($A22,Energieinhalte!$C$3:$C$42,0)),0)</f>
        <v>0</v>
      </c>
      <c r="K22" s="45">
        <f>D22*IFERROR(INDEX(Energieinhalte!$F$3:$F$42,MATCH($A22,Energieinhalte!$C$3:$C$42,0)),0)</f>
        <v>0</v>
      </c>
      <c r="L22" s="13"/>
    </row>
    <row r="23" spans="1:12" x14ac:dyDescent="0.25">
      <c r="A23" s="2"/>
      <c r="B23" s="43" t="str">
        <f>IFERROR(INDEX(Energieinhalte!$D$3:$D$42,MATCH($A23,Energieinhalte!$C$3:$C$42,0)),"")</f>
        <v/>
      </c>
      <c r="C23" s="13"/>
      <c r="D23" s="36"/>
      <c r="E23" s="13"/>
      <c r="F23" s="34">
        <f>IFERROR(SUM(D23,#REF!,#REF!)/3,0)</f>
        <v>0</v>
      </c>
      <c r="G23" s="34">
        <f>IFERROR(SUM(#REF!,#REF!,#REF!)/3,0)</f>
        <v>0</v>
      </c>
      <c r="H23" s="34">
        <f>IFERROR(SUM(#REF!,#REF!,#REF!)/3,0)</f>
        <v>0</v>
      </c>
      <c r="I23" s="13"/>
      <c r="J23" s="34">
        <f>D23*IFERROR(INDEX(Energieinhalte!$E$3:$E$42,MATCH($A23,Energieinhalte!$C$3:$C$42,0)),0)</f>
        <v>0</v>
      </c>
      <c r="K23" s="45">
        <f>D23*IFERROR(INDEX(Energieinhalte!$F$3:$F$42,MATCH($A23,Energieinhalte!$C$3:$C$42,0)),0)</f>
        <v>0</v>
      </c>
      <c r="L23" s="13"/>
    </row>
    <row r="24" spans="1:12" x14ac:dyDescent="0.25">
      <c r="A24" s="2"/>
      <c r="B24" s="43" t="str">
        <f>IFERROR(INDEX(Energieinhalte!$D$3:$D$42,MATCH($A24,Energieinhalte!$C$3:$C$42,0)),"")</f>
        <v/>
      </c>
      <c r="C24" s="13"/>
      <c r="D24" s="36"/>
      <c r="E24" s="13"/>
      <c r="F24" s="34">
        <f>IFERROR(SUM(D24,#REF!,#REF!)/3,0)</f>
        <v>0</v>
      </c>
      <c r="G24" s="34">
        <f>IFERROR(SUM(#REF!,#REF!,#REF!)/3,0)</f>
        <v>0</v>
      </c>
      <c r="H24" s="34">
        <f>IFERROR(SUM(#REF!,#REF!,#REF!)/3,0)</f>
        <v>0</v>
      </c>
      <c r="I24" s="13"/>
      <c r="J24" s="34">
        <f>D24*IFERROR(INDEX(Energieinhalte!$E$3:$E$42,MATCH($A24,Energieinhalte!$C$3:$C$42,0)),0)</f>
        <v>0</v>
      </c>
      <c r="K24" s="45">
        <f>D24*IFERROR(INDEX(Energieinhalte!$F$3:$F$42,MATCH($A24,Energieinhalte!$C$3:$C$42,0)),0)</f>
        <v>0</v>
      </c>
      <c r="L24" s="13"/>
    </row>
    <row r="25" spans="1:12" x14ac:dyDescent="0.25">
      <c r="A25" s="2"/>
      <c r="B25" s="43" t="str">
        <f>IFERROR(INDEX(Energieinhalte!$D$3:$D$42,MATCH($A25,Energieinhalte!$C$3:$C$42,0)),"")</f>
        <v/>
      </c>
      <c r="C25" s="13"/>
      <c r="D25" s="36"/>
      <c r="E25" s="13"/>
      <c r="F25" s="34">
        <f>IFERROR(SUM(D25,#REF!,#REF!)/3,0)</f>
        <v>0</v>
      </c>
      <c r="G25" s="34">
        <f>IFERROR(SUM(#REF!,#REF!,#REF!)/3,0)</f>
        <v>0</v>
      </c>
      <c r="H25" s="34">
        <f>IFERROR(SUM(#REF!,#REF!,#REF!)/3,0)</f>
        <v>0</v>
      </c>
      <c r="I25" s="13"/>
      <c r="J25" s="34">
        <f>D25*IFERROR(INDEX(Energieinhalte!$E$3:$E$42,MATCH($A25,Energieinhalte!$C$3:$C$42,0)),0)</f>
        <v>0</v>
      </c>
      <c r="K25" s="45">
        <f>D25*IFERROR(INDEX(Energieinhalte!$F$3:$F$42,MATCH($A25,Energieinhalte!$C$3:$C$42,0)),0)</f>
        <v>0</v>
      </c>
      <c r="L25" s="13"/>
    </row>
    <row r="26" spans="1:12" x14ac:dyDescent="0.25">
      <c r="A26" s="2"/>
      <c r="B26" s="43" t="str">
        <f>IFERROR(INDEX(Energieinhalte!$D$3:$D$42,MATCH($A26,Energieinhalte!$C$3:$C$42,0)),"")</f>
        <v/>
      </c>
      <c r="C26" s="13"/>
      <c r="D26" s="36"/>
      <c r="E26" s="13"/>
      <c r="F26" s="34">
        <f>IFERROR(SUM(D26,#REF!,#REF!)/3,0)</f>
        <v>0</v>
      </c>
      <c r="G26" s="34">
        <f>IFERROR(SUM(#REF!,#REF!,#REF!)/3,0)</f>
        <v>0</v>
      </c>
      <c r="H26" s="34">
        <f>IFERROR(SUM(#REF!,#REF!,#REF!)/3,0)</f>
        <v>0</v>
      </c>
      <c r="I26" s="13"/>
      <c r="J26" s="34">
        <f>D26*IFERROR(INDEX(Energieinhalte!$E$3:$E$42,MATCH($A26,Energieinhalte!$C$3:$C$42,0)),0)</f>
        <v>0</v>
      </c>
      <c r="K26" s="45">
        <f>D26*IFERROR(INDEX(Energieinhalte!$F$3:$F$42,MATCH($A26,Energieinhalte!$C$3:$C$42,0)),0)</f>
        <v>0</v>
      </c>
      <c r="L26" s="13"/>
    </row>
    <row r="27" spans="1:12" x14ac:dyDescent="0.25">
      <c r="A27" s="2"/>
      <c r="B27" s="43" t="str">
        <f>IFERROR(INDEX(Energieinhalte!$D$3:$D$42,MATCH($A27,Energieinhalte!$C$3:$C$42,0)),"")</f>
        <v/>
      </c>
      <c r="C27" s="13"/>
      <c r="D27" s="36"/>
      <c r="E27" s="13"/>
      <c r="F27" s="34">
        <f>IFERROR(SUM(D27,#REF!,#REF!)/3,0)</f>
        <v>0</v>
      </c>
      <c r="G27" s="34">
        <f>IFERROR(SUM(#REF!,#REF!,#REF!)/3,0)</f>
        <v>0</v>
      </c>
      <c r="H27" s="34">
        <f>IFERROR(SUM(#REF!,#REF!,#REF!)/3,0)</f>
        <v>0</v>
      </c>
      <c r="I27" s="13"/>
      <c r="J27" s="34">
        <f>D27*IFERROR(INDEX(Energieinhalte!$E$3:$E$42,MATCH($A27,Energieinhalte!$C$3:$C$42,0)),0)</f>
        <v>0</v>
      </c>
      <c r="K27" s="45">
        <f>D27*IFERROR(INDEX(Energieinhalte!$F$3:$F$42,MATCH($A27,Energieinhalte!$C$3:$C$42,0)),0)</f>
        <v>0</v>
      </c>
      <c r="L27" s="13"/>
    </row>
    <row r="28" spans="1:12" x14ac:dyDescent="0.25">
      <c r="A28" s="31" t="s">
        <v>108</v>
      </c>
      <c r="B28" s="31"/>
      <c r="C28" s="13"/>
      <c r="D28" s="31"/>
      <c r="E28" s="13"/>
      <c r="F28" s="31"/>
      <c r="G28" s="31"/>
      <c r="H28" s="31"/>
      <c r="I28" s="13"/>
      <c r="J28" s="31"/>
      <c r="K28" s="31"/>
      <c r="L28" s="13"/>
    </row>
    <row r="29" spans="1:12" x14ac:dyDescent="0.25">
      <c r="A29" s="62"/>
      <c r="B29" s="62"/>
      <c r="C29" s="62"/>
      <c r="D29" s="62"/>
      <c r="E29" s="62"/>
      <c r="F29" s="62"/>
      <c r="G29" s="62"/>
      <c r="H29" s="62"/>
      <c r="I29" s="62"/>
      <c r="J29" s="62"/>
      <c r="K29" s="62"/>
      <c r="L29" s="13"/>
    </row>
    <row r="30" spans="1:12" ht="15" customHeight="1" x14ac:dyDescent="0.25">
      <c r="A30" s="103" t="s">
        <v>163</v>
      </c>
      <c r="B30" s="103"/>
      <c r="C30" s="103"/>
      <c r="D30" s="103"/>
      <c r="E30" s="103"/>
      <c r="F30" s="103"/>
      <c r="G30" s="103"/>
      <c r="H30" s="103"/>
      <c r="I30" s="103"/>
      <c r="J30" s="103"/>
      <c r="K30" s="103"/>
      <c r="L30" s="13"/>
    </row>
    <row r="31" spans="1:12" x14ac:dyDescent="0.25">
      <c r="A31" s="103"/>
      <c r="B31" s="103"/>
      <c r="C31" s="103"/>
      <c r="D31" s="103"/>
      <c r="E31" s="103"/>
      <c r="F31" s="103"/>
      <c r="G31" s="103"/>
      <c r="H31" s="103"/>
      <c r="I31" s="103"/>
      <c r="J31" s="103"/>
      <c r="K31" s="103"/>
      <c r="L31" s="13"/>
    </row>
    <row r="32" spans="1:12" x14ac:dyDescent="0.25">
      <c r="A32" s="103"/>
      <c r="B32" s="103"/>
      <c r="C32" s="103"/>
      <c r="D32" s="103"/>
      <c r="E32" s="103"/>
      <c r="F32" s="103"/>
      <c r="G32" s="103"/>
      <c r="H32" s="103"/>
      <c r="I32" s="103"/>
      <c r="J32" s="103"/>
      <c r="K32" s="103"/>
      <c r="L32" s="13"/>
    </row>
    <row r="33" spans="1:12" x14ac:dyDescent="0.25">
      <c r="A33" s="13"/>
      <c r="B33" s="13"/>
      <c r="C33" s="13"/>
      <c r="D33" s="13"/>
      <c r="E33" s="13"/>
      <c r="F33" s="13"/>
      <c r="G33" s="13"/>
      <c r="H33" s="13"/>
      <c r="I33" s="13"/>
      <c r="J33" s="13"/>
      <c r="K33" s="13"/>
      <c r="L33" s="13"/>
    </row>
  </sheetData>
  <sheetProtection algorithmName="SHA-512" hashValue="u+LISxe2BJtuZFeoD9yoiPh7mg4t67Z0QXHlkICA7wMwrgtybLryS0pJd/Bj7Dk7tqe8aO28CKwxl2EW6VL8lw==" saltValue="kelKuMXilEgppPMQIa1BgQ==" spinCount="100000" sheet="1" objects="1" scenarios="1"/>
  <mergeCells count="2">
    <mergeCell ref="A30:K32"/>
    <mergeCell ref="E4:H4"/>
  </mergeCells>
  <dataValidations count="1">
    <dataValidation type="decimal" operator="greaterThanOrEqual" allowBlank="1" showInputMessage="1" showErrorMessage="1" errorTitle="Negativer Wert" error="Nur positive Energiemengen erlaubt!" sqref="D7:D27" xr:uid="{B4F4DE7E-5469-4CCC-BC63-B3FA86F87119}">
      <formula1>0</formula1>
    </dataValidation>
  </dataValidations>
  <hyperlinks>
    <hyperlink ref="A30:H30" location="Energieinhalte!B32" display="Falls der gesuchte Energieträger nicht in der Auswahlliste steht, können im Tabellenblatt &quot;Energieinhalte&quot; eigene Energieträger mit Umrechnungsfaktoren definiert werden. Diese werden in der Auswahlliste mit C1 angeführt." xr:uid="{D1ED41F5-592C-486C-87EB-DCF9B22DC836}"/>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C0A18E0-2E87-4CA0-9554-975471F53E61}">
          <x14:formula1>
            <xm:f>Energieinhalte!$C$5:$C$41</xm:f>
          </x14:formula1>
          <xm:sqref>A9:A27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93F7A-DD2E-43BA-A3B3-84AD6DA827F2}">
  <sheetPr>
    <tabColor rgb="FF0066A9"/>
  </sheetPr>
  <dimension ref="A1:AA34"/>
  <sheetViews>
    <sheetView workbookViewId="0">
      <selection activeCell="F9" sqref="F9"/>
    </sheetView>
  </sheetViews>
  <sheetFormatPr baseColWidth="10" defaultRowHeight="15" x14ac:dyDescent="0.25"/>
  <cols>
    <col min="1" max="1" width="24.5703125" customWidth="1"/>
    <col min="2" max="2" width="8.7109375" customWidth="1"/>
    <col min="3" max="3" width="0.7109375" customWidth="1"/>
    <col min="4" max="6" width="14.28515625" customWidth="1"/>
    <col min="7" max="7" width="0.7109375" customWidth="1"/>
    <col min="8" max="10" width="14.28515625" customWidth="1"/>
    <col min="11" max="11" width="0.7109375" customWidth="1"/>
    <col min="12" max="14" width="14.28515625" customWidth="1"/>
    <col min="15" max="15" width="0.7109375" hidden="1" customWidth="1"/>
    <col min="16" max="18" width="14.28515625" hidden="1" customWidth="1"/>
    <col min="19" max="19" width="0.7109375" customWidth="1"/>
    <col min="20" max="22" width="14.28515625" customWidth="1"/>
    <col min="23" max="23" width="0.7109375" customWidth="1"/>
    <col min="24" max="26" width="14.28515625" customWidth="1"/>
  </cols>
  <sheetData>
    <row r="1" spans="1:27" ht="24" x14ac:dyDescent="0.4">
      <c r="A1" s="11" t="s">
        <v>180</v>
      </c>
      <c r="B1" s="11"/>
      <c r="C1" s="11"/>
      <c r="D1" s="11"/>
      <c r="E1" s="11"/>
      <c r="F1" s="11"/>
      <c r="G1" s="11"/>
      <c r="H1" s="11"/>
      <c r="I1" s="11"/>
      <c r="J1" s="11"/>
      <c r="K1" s="11"/>
      <c r="L1" s="11"/>
      <c r="M1" s="11"/>
      <c r="N1" s="11"/>
      <c r="O1" s="11"/>
      <c r="P1" s="11"/>
      <c r="Q1" s="11"/>
      <c r="R1" s="11"/>
      <c r="S1" s="11"/>
      <c r="T1" s="11"/>
      <c r="U1" s="11"/>
      <c r="V1" s="11"/>
      <c r="W1" s="11"/>
      <c r="X1" s="11"/>
      <c r="Y1" s="11"/>
      <c r="Z1" s="11"/>
      <c r="AA1" s="13"/>
    </row>
    <row r="2" spans="1:27" x14ac:dyDescent="0.25">
      <c r="A2" s="13"/>
      <c r="B2" s="13"/>
      <c r="C2" s="13"/>
      <c r="D2" s="13"/>
      <c r="E2" s="13"/>
      <c r="F2" s="13"/>
      <c r="G2" s="13"/>
      <c r="H2" s="13"/>
      <c r="I2" s="13"/>
      <c r="J2" s="13"/>
      <c r="K2" s="13"/>
      <c r="L2" s="13"/>
      <c r="M2" s="13"/>
      <c r="N2" s="13"/>
      <c r="O2" s="13"/>
      <c r="P2" s="13"/>
      <c r="Q2" s="13"/>
      <c r="R2" s="13"/>
      <c r="S2" s="13"/>
      <c r="T2" s="13"/>
      <c r="U2" s="13"/>
      <c r="V2" s="13"/>
      <c r="W2" s="13"/>
      <c r="X2" s="13"/>
      <c r="Y2" s="13"/>
      <c r="Z2" s="13"/>
      <c r="AA2" s="13"/>
    </row>
    <row r="3" spans="1:27" s="72" customFormat="1" ht="18.75" x14ac:dyDescent="0.3">
      <c r="A3" s="70" t="s">
        <v>132</v>
      </c>
      <c r="B3" s="71">
        <v>2026</v>
      </c>
      <c r="C3" s="70"/>
      <c r="D3" s="84">
        <f>SUM($Z$8:$Z$30)</f>
        <v>0</v>
      </c>
      <c r="E3" s="85"/>
      <c r="F3" s="70" t="s">
        <v>133</v>
      </c>
      <c r="G3" s="70"/>
      <c r="H3" s="86" t="str">
        <f>IF(D3&gt;85,"Unternehmen ist zu einem Managementsystem verpflichtet.",IF(D3&gt;10,"Unternehmen ist zu einem Energieaudit verpflichtet","Keine Verpflichtung"))</f>
        <v>Keine Verpflichtung</v>
      </c>
      <c r="I3" s="86"/>
      <c r="J3" s="86"/>
      <c r="K3" s="86"/>
      <c r="L3" s="86"/>
      <c r="M3" s="86"/>
      <c r="N3" s="86"/>
      <c r="O3" s="86"/>
      <c r="P3" s="86"/>
      <c r="Q3" s="86"/>
      <c r="R3" s="87"/>
      <c r="S3" s="74"/>
      <c r="T3" s="75"/>
      <c r="U3" s="75"/>
      <c r="V3" s="75"/>
      <c r="W3" s="75"/>
      <c r="X3" s="75"/>
      <c r="Y3" s="75"/>
      <c r="Z3" s="75"/>
      <c r="AA3" s="70"/>
    </row>
    <row r="4" spans="1:27" ht="15.75" thickBot="1" x14ac:dyDescent="0.3">
      <c r="A4" s="13"/>
      <c r="B4" s="13"/>
      <c r="C4" s="13"/>
      <c r="D4" s="13"/>
      <c r="E4" s="13"/>
      <c r="F4" s="13"/>
      <c r="G4" s="13"/>
      <c r="H4" s="13"/>
      <c r="I4" s="13"/>
      <c r="J4" s="13"/>
      <c r="K4" s="13"/>
      <c r="L4" s="13"/>
      <c r="M4" s="13"/>
      <c r="N4" s="13"/>
      <c r="O4" s="13"/>
      <c r="P4" s="13"/>
      <c r="Q4" s="13"/>
      <c r="R4" s="13"/>
      <c r="S4" s="13"/>
      <c r="T4" s="13"/>
      <c r="U4" s="13"/>
      <c r="V4" s="13"/>
      <c r="W4" s="13"/>
      <c r="X4" s="13"/>
      <c r="Y4" s="13"/>
      <c r="Z4" s="13"/>
      <c r="AA4" s="13"/>
    </row>
    <row r="5" spans="1:27" s="53" customFormat="1" ht="15.75" thickBot="1" x14ac:dyDescent="0.3">
      <c r="A5" s="88" t="s">
        <v>161</v>
      </c>
      <c r="B5" s="90"/>
      <c r="C5" s="52"/>
      <c r="D5" s="52"/>
      <c r="E5" s="52"/>
      <c r="F5" s="88" t="s">
        <v>165</v>
      </c>
      <c r="G5" s="89"/>
      <c r="H5" s="89"/>
      <c r="I5" s="89"/>
      <c r="J5" s="89"/>
      <c r="K5" s="89"/>
      <c r="L5" s="89"/>
      <c r="M5" s="89"/>
      <c r="N5" s="90"/>
      <c r="O5" s="52"/>
      <c r="P5" s="52"/>
      <c r="Q5" s="52"/>
      <c r="R5" s="52"/>
      <c r="S5" s="52"/>
      <c r="T5" s="83" t="str">
        <f>"Durchschnitt "&amp;MJ-3&amp;"-"&amp;MJ-1</f>
        <v>Durchschnitt 2023-2025</v>
      </c>
      <c r="U5" s="83"/>
      <c r="V5" s="83"/>
      <c r="W5" s="52"/>
      <c r="X5" s="83" t="str">
        <f>"Durchschnitt "&amp;MJ-3&amp;"-"&amp;MJ-1</f>
        <v>Durchschnitt 2023-2025</v>
      </c>
      <c r="Y5" s="83"/>
      <c r="Z5" s="83"/>
      <c r="AA5" s="52"/>
    </row>
    <row r="6" spans="1:27" x14ac:dyDescent="0.25">
      <c r="A6" s="51" t="s">
        <v>162</v>
      </c>
      <c r="B6" s="13"/>
      <c r="C6" s="13"/>
      <c r="D6" s="13"/>
      <c r="E6" s="13"/>
      <c r="F6" s="51" t="s">
        <v>162</v>
      </c>
      <c r="G6" s="13"/>
      <c r="H6" s="13"/>
      <c r="I6" s="13"/>
      <c r="J6" s="51" t="s">
        <v>162</v>
      </c>
      <c r="K6" s="13"/>
      <c r="L6" s="13"/>
      <c r="M6" s="13"/>
      <c r="N6" s="51" t="s">
        <v>162</v>
      </c>
      <c r="O6" s="13"/>
      <c r="P6" s="13"/>
      <c r="Q6" s="13"/>
      <c r="R6" s="13"/>
      <c r="S6" s="13"/>
      <c r="T6" s="83"/>
      <c r="U6" s="83"/>
      <c r="V6" s="83"/>
      <c r="W6" s="13"/>
      <c r="X6" s="83"/>
      <c r="Y6" s="83"/>
      <c r="Z6" s="83"/>
      <c r="AA6" s="13"/>
    </row>
    <row r="7" spans="1:27" ht="24" x14ac:dyDescent="0.4">
      <c r="A7" s="22"/>
      <c r="B7" s="22"/>
      <c r="C7" s="13"/>
      <c r="D7" s="92">
        <f>MJ-3</f>
        <v>2023</v>
      </c>
      <c r="E7" s="92"/>
      <c r="F7" s="92"/>
      <c r="G7" s="13"/>
      <c r="H7" s="92">
        <f>MJ-2</f>
        <v>2024</v>
      </c>
      <c r="I7" s="92"/>
      <c r="J7" s="92"/>
      <c r="K7" s="13"/>
      <c r="L7" s="92">
        <f>MJ-1</f>
        <v>2025</v>
      </c>
      <c r="M7" s="92"/>
      <c r="N7" s="92"/>
      <c r="O7" s="13"/>
      <c r="P7" s="93" t="s">
        <v>185</v>
      </c>
      <c r="Q7" s="93"/>
      <c r="R7" s="94"/>
      <c r="S7" s="13"/>
      <c r="T7" s="81" t="s">
        <v>95</v>
      </c>
      <c r="U7" s="81"/>
      <c r="V7" s="82"/>
      <c r="W7" s="13"/>
      <c r="X7" s="81" t="s">
        <v>133</v>
      </c>
      <c r="Y7" s="81"/>
      <c r="Z7" s="82"/>
      <c r="AA7" s="13"/>
    </row>
    <row r="8" spans="1:27" s="1" customFormat="1" ht="15.75" thickBot="1" x14ac:dyDescent="0.3">
      <c r="A8" s="23" t="s">
        <v>102</v>
      </c>
      <c r="B8" s="24" t="s">
        <v>1</v>
      </c>
      <c r="C8" s="13"/>
      <c r="D8" s="24" t="s">
        <v>135</v>
      </c>
      <c r="E8" s="24" t="s">
        <v>109</v>
      </c>
      <c r="F8" s="24" t="s">
        <v>107</v>
      </c>
      <c r="G8" s="13"/>
      <c r="H8" s="24" t="s">
        <v>135</v>
      </c>
      <c r="I8" s="24" t="s">
        <v>109</v>
      </c>
      <c r="J8" s="24" t="s">
        <v>107</v>
      </c>
      <c r="K8" s="13"/>
      <c r="L8" s="24" t="s">
        <v>135</v>
      </c>
      <c r="M8" s="24" t="s">
        <v>109</v>
      </c>
      <c r="N8" s="24" t="s">
        <v>107</v>
      </c>
      <c r="O8" s="13"/>
      <c r="P8" s="24" t="s">
        <v>135</v>
      </c>
      <c r="Q8" s="24" t="s">
        <v>109</v>
      </c>
      <c r="R8" s="24" t="s">
        <v>107</v>
      </c>
      <c r="S8" s="13"/>
      <c r="T8" s="24" t="s">
        <v>135</v>
      </c>
      <c r="U8" s="24" t="s">
        <v>109</v>
      </c>
      <c r="V8" s="24" t="s">
        <v>107</v>
      </c>
      <c r="W8" s="13"/>
      <c r="X8" s="24" t="s">
        <v>135</v>
      </c>
      <c r="Y8" s="24" t="s">
        <v>109</v>
      </c>
      <c r="Z8" s="24" t="s">
        <v>107</v>
      </c>
      <c r="AA8" s="44"/>
    </row>
    <row r="9" spans="1:27" ht="15.75" thickTop="1" x14ac:dyDescent="0.25">
      <c r="A9" s="25" t="s">
        <v>78</v>
      </c>
      <c r="B9" s="43" t="str">
        <f>IFERROR(INDEX(Energieinhalte!$D$3:$D$42,MATCH($A9,Energieinhalte!$C$3:$C$42,0)),"")</f>
        <v>kWh</v>
      </c>
      <c r="C9" s="13"/>
      <c r="D9" s="36"/>
      <c r="E9" s="47"/>
      <c r="F9" s="48"/>
      <c r="G9" s="13"/>
      <c r="H9" s="36"/>
      <c r="I9" s="47"/>
      <c r="J9" s="48"/>
      <c r="K9" s="13"/>
      <c r="L9" s="36"/>
      <c r="M9" s="47"/>
      <c r="N9" s="48"/>
      <c r="O9" s="13"/>
      <c r="P9" s="34">
        <f>IFERROR(SUM(D9,H9,L9)/3,0)</f>
        <v>0</v>
      </c>
      <c r="Q9" s="34">
        <f t="shared" ref="Q9:R9" si="0">IFERROR(SUM(E9,I9,M9)/3,0)</f>
        <v>0</v>
      </c>
      <c r="R9" s="34">
        <f t="shared" si="0"/>
        <v>0</v>
      </c>
      <c r="S9" s="13"/>
      <c r="T9" s="34">
        <f>P9*IFERROR(INDEX(Energieinhalte!$E$3:$E$42,MATCH($A9,Energieinhalte!$C$3:$C$42,0)),0)</f>
        <v>0</v>
      </c>
      <c r="U9" s="34">
        <f>Q9*IFERROR(INDEX(Energieinhalte!$E$3:$E$42,MATCH($A9,Energieinhalte!$C$3:$C$42,0)),0)</f>
        <v>0</v>
      </c>
      <c r="V9" s="34">
        <f>R9*IFERROR(INDEX(Energieinhalte!$E$3:$E$42,MATCH($A9,Energieinhalte!$C$3:$C$42,0)),0)</f>
        <v>0</v>
      </c>
      <c r="W9" s="13"/>
      <c r="X9" s="45">
        <f>P9*IFERROR(INDEX(Energieinhalte!$F$3:$F$42,MATCH($A9,Energieinhalte!$C$3:$C$42,0)),0)</f>
        <v>0</v>
      </c>
      <c r="Y9" s="45">
        <f>Q9*IFERROR(INDEX(Energieinhalte!$F$3:$F$42,MATCH($A9,Energieinhalte!$C$3:$C$42,0)),0)</f>
        <v>0</v>
      </c>
      <c r="Z9" s="45">
        <f>R9*IFERROR(INDEX(Energieinhalte!$F$3:$F$42,MATCH($A9,Energieinhalte!$C$3:$C$42,0)),0)</f>
        <v>0</v>
      </c>
      <c r="AA9" s="13"/>
    </row>
    <row r="10" spans="1:27" x14ac:dyDescent="0.25">
      <c r="A10" s="25" t="s">
        <v>79</v>
      </c>
      <c r="B10" s="43" t="str">
        <f>IFERROR(INDEX(Energieinhalte!$D$3:$D$42,MATCH($A10,Energieinhalte!$C$3:$C$42,0)),"")</f>
        <v>kWh</v>
      </c>
      <c r="C10" s="13"/>
      <c r="D10" s="36"/>
      <c r="E10" s="47"/>
      <c r="F10" s="49"/>
      <c r="G10" s="13"/>
      <c r="H10" s="36"/>
      <c r="I10" s="47"/>
      <c r="J10" s="49"/>
      <c r="K10" s="13"/>
      <c r="L10" s="36"/>
      <c r="M10" s="47"/>
      <c r="N10" s="49"/>
      <c r="O10" s="13"/>
      <c r="P10" s="34">
        <f t="shared" ref="P10:P29" si="1">IFERROR(SUM(D10,H10,L10)/3,0)</f>
        <v>0</v>
      </c>
      <c r="Q10" s="34">
        <f t="shared" ref="Q10:Q29" si="2">IFERROR(SUM(E10,I10,M10)/3,0)</f>
        <v>0</v>
      </c>
      <c r="R10" s="34">
        <f t="shared" ref="R10:R29" si="3">IFERROR(SUM(F10,J10,N10)/3,0)</f>
        <v>0</v>
      </c>
      <c r="S10" s="13"/>
      <c r="T10" s="34">
        <f>P10*IFERROR(INDEX(Energieinhalte!$E$3:$E$42,MATCH($A10,Energieinhalte!$C$3:$C$42,0)),0)</f>
        <v>0</v>
      </c>
      <c r="U10" s="34">
        <f>Q10*IFERROR(INDEX(Energieinhalte!$E$3:$E$42,MATCH($A10,Energieinhalte!$C$3:$C$42,0)),0)</f>
        <v>0</v>
      </c>
      <c r="V10" s="34">
        <f>R10*IFERROR(INDEX(Energieinhalte!$E$3:$E$42,MATCH($A10,Energieinhalte!$C$3:$C$42,0)),0)</f>
        <v>0</v>
      </c>
      <c r="W10" s="13"/>
      <c r="X10" s="45">
        <f>P10*IFERROR(INDEX(Energieinhalte!$F$3:$F$42,MATCH($A10,Energieinhalte!$C$3:$C$42,0)),0)</f>
        <v>0</v>
      </c>
      <c r="Y10" s="45">
        <f>Q10*IFERROR(INDEX(Energieinhalte!$F$3:$F$42,MATCH($A10,Energieinhalte!$C$3:$C$42,0)),0)</f>
        <v>0</v>
      </c>
      <c r="Z10" s="45">
        <f>R10*IFERROR(INDEX(Energieinhalte!$F$3:$F$42,MATCH($A10,Energieinhalte!$C$3:$C$42,0)),0)</f>
        <v>0</v>
      </c>
      <c r="AA10" s="13"/>
    </row>
    <row r="11" spans="1:27" x14ac:dyDescent="0.25">
      <c r="A11" s="2"/>
      <c r="B11" s="43" t="str">
        <f>IFERROR(INDEX(Energieinhalte!$D$3:$D$42,MATCH($A11,Energieinhalte!$C$3:$C$42,0)),"")</f>
        <v/>
      </c>
      <c r="C11" s="13"/>
      <c r="D11" s="36"/>
      <c r="E11" s="47"/>
      <c r="F11" s="49"/>
      <c r="G11" s="13"/>
      <c r="H11" s="36"/>
      <c r="I11" s="47"/>
      <c r="J11" s="49"/>
      <c r="K11" s="13"/>
      <c r="L11" s="36"/>
      <c r="M11" s="47"/>
      <c r="N11" s="49"/>
      <c r="O11" s="13"/>
      <c r="P11" s="34">
        <f t="shared" si="1"/>
        <v>0</v>
      </c>
      <c r="Q11" s="34">
        <f t="shared" si="2"/>
        <v>0</v>
      </c>
      <c r="R11" s="34">
        <f t="shared" si="3"/>
        <v>0</v>
      </c>
      <c r="S11" s="13"/>
      <c r="T11" s="34">
        <f>P11*IFERROR(INDEX(Energieinhalte!$E$3:$E$42,MATCH($A11,Energieinhalte!$C$3:$C$42,0)),0)</f>
        <v>0</v>
      </c>
      <c r="U11" s="34">
        <f>Q11*IFERROR(INDEX(Energieinhalte!$E$3:$E$42,MATCH($A11,Energieinhalte!$C$3:$C$42,0)),0)</f>
        <v>0</v>
      </c>
      <c r="V11" s="34">
        <f>R11*IFERROR(INDEX(Energieinhalte!$E$3:$E$42,MATCH($A11,Energieinhalte!$C$3:$C$42,0)),0)</f>
        <v>0</v>
      </c>
      <c r="W11" s="13"/>
      <c r="X11" s="45">
        <f>P11*IFERROR(INDEX(Energieinhalte!$F$3:$F$42,MATCH($A11,Energieinhalte!$C$3:$C$42,0)),0)</f>
        <v>0</v>
      </c>
      <c r="Y11" s="45">
        <f>Q11*IFERROR(INDEX(Energieinhalte!$F$3:$F$42,MATCH($A11,Energieinhalte!$C$3:$C$42,0)),0)</f>
        <v>0</v>
      </c>
      <c r="Z11" s="45">
        <f>R11*IFERROR(INDEX(Energieinhalte!$F$3:$F$42,MATCH($A11,Energieinhalte!$C$3:$C$42,0)),0)</f>
        <v>0</v>
      </c>
      <c r="AA11" s="13"/>
    </row>
    <row r="12" spans="1:27" x14ac:dyDescent="0.25">
      <c r="A12" s="2"/>
      <c r="B12" s="43" t="str">
        <f>IFERROR(INDEX(Energieinhalte!$D$3:$D$42,MATCH($A12,Energieinhalte!$C$3:$C$42,0)),"")</f>
        <v/>
      </c>
      <c r="C12" s="13"/>
      <c r="D12" s="36"/>
      <c r="E12" s="47"/>
      <c r="F12" s="49"/>
      <c r="G12" s="13"/>
      <c r="H12" s="36"/>
      <c r="I12" s="47"/>
      <c r="J12" s="49"/>
      <c r="K12" s="13"/>
      <c r="L12" s="36"/>
      <c r="M12" s="47"/>
      <c r="N12" s="49"/>
      <c r="O12" s="13"/>
      <c r="P12" s="34">
        <f t="shared" si="1"/>
        <v>0</v>
      </c>
      <c r="Q12" s="34">
        <f t="shared" si="2"/>
        <v>0</v>
      </c>
      <c r="R12" s="34">
        <f t="shared" si="3"/>
        <v>0</v>
      </c>
      <c r="S12" s="13"/>
      <c r="T12" s="34">
        <f>P12*IFERROR(INDEX(Energieinhalte!$E$3:$E$42,MATCH($A12,Energieinhalte!$C$3:$C$42,0)),0)</f>
        <v>0</v>
      </c>
      <c r="U12" s="34">
        <f>Q12*IFERROR(INDEX(Energieinhalte!$E$3:$E$42,MATCH($A12,Energieinhalte!$C$3:$C$42,0)),0)</f>
        <v>0</v>
      </c>
      <c r="V12" s="34">
        <f>R12*IFERROR(INDEX(Energieinhalte!$E$3:$E$42,MATCH($A12,Energieinhalte!$C$3:$C$42,0)),0)</f>
        <v>0</v>
      </c>
      <c r="W12" s="13"/>
      <c r="X12" s="45">
        <f>P12*IFERROR(INDEX(Energieinhalte!$F$3:$F$42,MATCH($A12,Energieinhalte!$C$3:$C$42,0)),0)</f>
        <v>0</v>
      </c>
      <c r="Y12" s="45">
        <f>Q12*IFERROR(INDEX(Energieinhalte!$F$3:$F$42,MATCH($A12,Energieinhalte!$C$3:$C$42,0)),0)</f>
        <v>0</v>
      </c>
      <c r="Z12" s="45">
        <f>R12*IFERROR(INDEX(Energieinhalte!$F$3:$F$42,MATCH($A12,Energieinhalte!$C$3:$C$42,0)),0)</f>
        <v>0</v>
      </c>
      <c r="AA12" s="13"/>
    </row>
    <row r="13" spans="1:27" x14ac:dyDescent="0.25">
      <c r="A13" s="2"/>
      <c r="B13" s="43" t="str">
        <f>IFERROR(INDEX(Energieinhalte!$D$3:$D$42,MATCH($A13,Energieinhalte!$C$3:$C$42,0)),"")</f>
        <v/>
      </c>
      <c r="C13" s="13"/>
      <c r="D13" s="36"/>
      <c r="E13" s="47"/>
      <c r="F13" s="49"/>
      <c r="G13" s="13"/>
      <c r="H13" s="36"/>
      <c r="I13" s="47"/>
      <c r="J13" s="49"/>
      <c r="K13" s="13"/>
      <c r="L13" s="36"/>
      <c r="M13" s="47"/>
      <c r="N13" s="49"/>
      <c r="O13" s="13"/>
      <c r="P13" s="34">
        <f t="shared" si="1"/>
        <v>0</v>
      </c>
      <c r="Q13" s="34">
        <f t="shared" si="2"/>
        <v>0</v>
      </c>
      <c r="R13" s="34">
        <f t="shared" si="3"/>
        <v>0</v>
      </c>
      <c r="S13" s="13"/>
      <c r="T13" s="34">
        <f>P13*IFERROR(INDEX(Energieinhalte!$E$3:$E$42,MATCH($A13,Energieinhalte!$C$3:$C$42,0)),0)</f>
        <v>0</v>
      </c>
      <c r="U13" s="34">
        <f>Q13*IFERROR(INDEX(Energieinhalte!$E$3:$E$42,MATCH($A13,Energieinhalte!$C$3:$C$42,0)),0)</f>
        <v>0</v>
      </c>
      <c r="V13" s="34">
        <f>R13*IFERROR(INDEX(Energieinhalte!$E$3:$E$42,MATCH($A13,Energieinhalte!$C$3:$C$42,0)),0)</f>
        <v>0</v>
      </c>
      <c r="W13" s="13"/>
      <c r="X13" s="45">
        <f>P13*IFERROR(INDEX(Energieinhalte!$F$3:$F$42,MATCH($A13,Energieinhalte!$C$3:$C$42,0)),0)</f>
        <v>0</v>
      </c>
      <c r="Y13" s="45">
        <f>Q13*IFERROR(INDEX(Energieinhalte!$F$3:$F$42,MATCH($A13,Energieinhalte!$C$3:$C$42,0)),0)</f>
        <v>0</v>
      </c>
      <c r="Z13" s="45">
        <f>R13*IFERROR(INDEX(Energieinhalte!$F$3:$F$42,MATCH($A13,Energieinhalte!$C$3:$C$42,0)),0)</f>
        <v>0</v>
      </c>
      <c r="AA13" s="13"/>
    </row>
    <row r="14" spans="1:27" x14ac:dyDescent="0.25">
      <c r="A14" s="2"/>
      <c r="B14" s="43" t="str">
        <f>IFERROR(INDEX(Energieinhalte!$D$3:$D$42,MATCH($A14,Energieinhalte!$C$3:$C$42,0)),"")</f>
        <v/>
      </c>
      <c r="C14" s="13"/>
      <c r="D14" s="36"/>
      <c r="E14" s="47"/>
      <c r="F14" s="49"/>
      <c r="G14" s="13"/>
      <c r="H14" s="36"/>
      <c r="I14" s="47"/>
      <c r="J14" s="49"/>
      <c r="K14" s="13"/>
      <c r="L14" s="36"/>
      <c r="M14" s="47"/>
      <c r="N14" s="49"/>
      <c r="O14" s="13"/>
      <c r="P14" s="34">
        <f t="shared" si="1"/>
        <v>0</v>
      </c>
      <c r="Q14" s="34">
        <f t="shared" si="2"/>
        <v>0</v>
      </c>
      <c r="R14" s="34">
        <f t="shared" si="3"/>
        <v>0</v>
      </c>
      <c r="S14" s="13"/>
      <c r="T14" s="34">
        <f>P14*IFERROR(INDEX(Energieinhalte!$E$3:$E$42,MATCH($A14,Energieinhalte!$C$3:$C$42,0)),0)</f>
        <v>0</v>
      </c>
      <c r="U14" s="34">
        <f>Q14*IFERROR(INDEX(Energieinhalte!$E$3:$E$42,MATCH($A14,Energieinhalte!$C$3:$C$42,0)),0)</f>
        <v>0</v>
      </c>
      <c r="V14" s="34">
        <f>R14*IFERROR(INDEX(Energieinhalte!$E$3:$E$42,MATCH($A14,Energieinhalte!$C$3:$C$42,0)),0)</f>
        <v>0</v>
      </c>
      <c r="W14" s="13"/>
      <c r="X14" s="45">
        <f>P14*IFERROR(INDEX(Energieinhalte!$F$3:$F$42,MATCH($A14,Energieinhalte!$C$3:$C$42,0)),0)</f>
        <v>0</v>
      </c>
      <c r="Y14" s="45">
        <f>Q14*IFERROR(INDEX(Energieinhalte!$F$3:$F$42,MATCH($A14,Energieinhalte!$C$3:$C$42,0)),0)</f>
        <v>0</v>
      </c>
      <c r="Z14" s="45">
        <f>R14*IFERROR(INDEX(Energieinhalte!$F$3:$F$42,MATCH($A14,Energieinhalte!$C$3:$C$42,0)),0)</f>
        <v>0</v>
      </c>
      <c r="AA14" s="13"/>
    </row>
    <row r="15" spans="1:27" x14ac:dyDescent="0.25">
      <c r="A15" s="2"/>
      <c r="B15" s="43" t="str">
        <f>IFERROR(INDEX(Energieinhalte!$D$3:$D$42,MATCH($A15,Energieinhalte!$C$3:$C$42,0)),"")</f>
        <v/>
      </c>
      <c r="C15" s="13"/>
      <c r="D15" s="36"/>
      <c r="E15" s="47"/>
      <c r="F15" s="49"/>
      <c r="G15" s="13"/>
      <c r="H15" s="36"/>
      <c r="I15" s="47"/>
      <c r="J15" s="49"/>
      <c r="K15" s="13"/>
      <c r="L15" s="36"/>
      <c r="M15" s="47"/>
      <c r="N15" s="49"/>
      <c r="O15" s="13"/>
      <c r="P15" s="34">
        <f t="shared" si="1"/>
        <v>0</v>
      </c>
      <c r="Q15" s="34">
        <f t="shared" si="2"/>
        <v>0</v>
      </c>
      <c r="R15" s="34">
        <f t="shared" si="3"/>
        <v>0</v>
      </c>
      <c r="S15" s="13"/>
      <c r="T15" s="34">
        <f>P15*IFERROR(INDEX(Energieinhalte!$E$3:$E$42,MATCH($A15,Energieinhalte!$C$3:$C$42,0)),0)</f>
        <v>0</v>
      </c>
      <c r="U15" s="34">
        <f>Q15*IFERROR(INDEX(Energieinhalte!$E$3:$E$42,MATCH($A15,Energieinhalte!$C$3:$C$42,0)),0)</f>
        <v>0</v>
      </c>
      <c r="V15" s="34">
        <f>R15*IFERROR(INDEX(Energieinhalte!$E$3:$E$42,MATCH($A15,Energieinhalte!$C$3:$C$42,0)),0)</f>
        <v>0</v>
      </c>
      <c r="W15" s="13"/>
      <c r="X15" s="45">
        <f>P15*IFERROR(INDEX(Energieinhalte!$F$3:$F$42,MATCH($A15,Energieinhalte!$C$3:$C$42,0)),0)</f>
        <v>0</v>
      </c>
      <c r="Y15" s="45">
        <f>Q15*IFERROR(INDEX(Energieinhalte!$F$3:$F$42,MATCH($A15,Energieinhalte!$C$3:$C$42,0)),0)</f>
        <v>0</v>
      </c>
      <c r="Z15" s="45">
        <f>R15*IFERROR(INDEX(Energieinhalte!$F$3:$F$42,MATCH($A15,Energieinhalte!$C$3:$C$42,0)),0)</f>
        <v>0</v>
      </c>
      <c r="AA15" s="13"/>
    </row>
    <row r="16" spans="1:27" x14ac:dyDescent="0.25">
      <c r="A16" s="2"/>
      <c r="B16" s="43" t="str">
        <f>IFERROR(INDEX(Energieinhalte!$D$3:$D$42,MATCH($A16,Energieinhalte!$C$3:$C$42,0)),"")</f>
        <v/>
      </c>
      <c r="C16" s="13"/>
      <c r="D16" s="36"/>
      <c r="E16" s="47"/>
      <c r="F16" s="49"/>
      <c r="G16" s="13"/>
      <c r="H16" s="36"/>
      <c r="I16" s="47"/>
      <c r="J16" s="49"/>
      <c r="K16" s="13"/>
      <c r="L16" s="36"/>
      <c r="M16" s="47"/>
      <c r="N16" s="49"/>
      <c r="O16" s="13"/>
      <c r="P16" s="34">
        <f t="shared" si="1"/>
        <v>0</v>
      </c>
      <c r="Q16" s="34">
        <f t="shared" si="2"/>
        <v>0</v>
      </c>
      <c r="R16" s="34">
        <f t="shared" si="3"/>
        <v>0</v>
      </c>
      <c r="S16" s="13"/>
      <c r="T16" s="34">
        <f>P16*IFERROR(INDEX(Energieinhalte!$E$3:$E$42,MATCH($A16,Energieinhalte!$C$3:$C$42,0)),0)</f>
        <v>0</v>
      </c>
      <c r="U16" s="34">
        <f>Q16*IFERROR(INDEX(Energieinhalte!$E$3:$E$42,MATCH($A16,Energieinhalte!$C$3:$C$42,0)),0)</f>
        <v>0</v>
      </c>
      <c r="V16" s="34">
        <f>R16*IFERROR(INDEX(Energieinhalte!$E$3:$E$42,MATCH($A16,Energieinhalte!$C$3:$C$42,0)),0)</f>
        <v>0</v>
      </c>
      <c r="W16" s="13"/>
      <c r="X16" s="45">
        <f>P16*IFERROR(INDEX(Energieinhalte!$F$3:$F$42,MATCH($A16,Energieinhalte!$C$3:$C$42,0)),0)</f>
        <v>0</v>
      </c>
      <c r="Y16" s="45">
        <f>Q16*IFERROR(INDEX(Energieinhalte!$F$3:$F$42,MATCH($A16,Energieinhalte!$C$3:$C$42,0)),0)</f>
        <v>0</v>
      </c>
      <c r="Z16" s="45">
        <f>R16*IFERROR(INDEX(Energieinhalte!$F$3:$F$42,MATCH($A16,Energieinhalte!$C$3:$C$42,0)),0)</f>
        <v>0</v>
      </c>
      <c r="AA16" s="13"/>
    </row>
    <row r="17" spans="1:27" x14ac:dyDescent="0.25">
      <c r="A17" s="2"/>
      <c r="B17" s="43" t="str">
        <f>IFERROR(INDEX(Energieinhalte!$D$3:$D$42,MATCH($A17,Energieinhalte!$C$3:$C$42,0)),"")</f>
        <v/>
      </c>
      <c r="C17" s="13"/>
      <c r="D17" s="36"/>
      <c r="E17" s="47"/>
      <c r="F17" s="49"/>
      <c r="G17" s="13"/>
      <c r="H17" s="36"/>
      <c r="I17" s="47"/>
      <c r="J17" s="49"/>
      <c r="K17" s="13"/>
      <c r="L17" s="36"/>
      <c r="M17" s="47"/>
      <c r="N17" s="49"/>
      <c r="O17" s="13"/>
      <c r="P17" s="34">
        <f t="shared" si="1"/>
        <v>0</v>
      </c>
      <c r="Q17" s="34">
        <f t="shared" si="2"/>
        <v>0</v>
      </c>
      <c r="R17" s="34">
        <f t="shared" si="3"/>
        <v>0</v>
      </c>
      <c r="S17" s="13"/>
      <c r="T17" s="34">
        <f>P17*IFERROR(INDEX(Energieinhalte!$E$3:$E$42,MATCH($A17,Energieinhalte!$C$3:$C$42,0)),0)</f>
        <v>0</v>
      </c>
      <c r="U17" s="34">
        <f>Q17*IFERROR(INDEX(Energieinhalte!$E$3:$E$42,MATCH($A17,Energieinhalte!$C$3:$C$42,0)),0)</f>
        <v>0</v>
      </c>
      <c r="V17" s="34">
        <f>R17*IFERROR(INDEX(Energieinhalte!$E$3:$E$42,MATCH($A17,Energieinhalte!$C$3:$C$42,0)),0)</f>
        <v>0</v>
      </c>
      <c r="W17" s="13"/>
      <c r="X17" s="45">
        <f>P17*IFERROR(INDEX(Energieinhalte!$F$3:$F$42,MATCH($A17,Energieinhalte!$C$3:$C$42,0)),0)</f>
        <v>0</v>
      </c>
      <c r="Y17" s="45">
        <f>Q17*IFERROR(INDEX(Energieinhalte!$F$3:$F$42,MATCH($A17,Energieinhalte!$C$3:$C$42,0)),0)</f>
        <v>0</v>
      </c>
      <c r="Z17" s="45">
        <f>R17*IFERROR(INDEX(Energieinhalte!$F$3:$F$42,MATCH($A17,Energieinhalte!$C$3:$C$42,0)),0)</f>
        <v>0</v>
      </c>
      <c r="AA17" s="13"/>
    </row>
    <row r="18" spans="1:27" x14ac:dyDescent="0.25">
      <c r="A18" s="2"/>
      <c r="B18" s="43" t="str">
        <f>IFERROR(INDEX(Energieinhalte!$D$3:$D$42,MATCH($A18,Energieinhalte!$C$3:$C$42,0)),"")</f>
        <v/>
      </c>
      <c r="C18" s="13"/>
      <c r="D18" s="36"/>
      <c r="E18" s="47"/>
      <c r="F18" s="49"/>
      <c r="G18" s="13"/>
      <c r="H18" s="36"/>
      <c r="I18" s="47"/>
      <c r="J18" s="49"/>
      <c r="K18" s="13"/>
      <c r="L18" s="36"/>
      <c r="M18" s="47"/>
      <c r="N18" s="49"/>
      <c r="O18" s="13"/>
      <c r="P18" s="34">
        <f t="shared" si="1"/>
        <v>0</v>
      </c>
      <c r="Q18" s="34">
        <f t="shared" si="2"/>
        <v>0</v>
      </c>
      <c r="R18" s="34">
        <f t="shared" si="3"/>
        <v>0</v>
      </c>
      <c r="S18" s="13"/>
      <c r="T18" s="34">
        <f>P18*IFERROR(INDEX(Energieinhalte!$E$3:$E$42,MATCH($A18,Energieinhalte!$C$3:$C$42,0)),0)</f>
        <v>0</v>
      </c>
      <c r="U18" s="34">
        <f>Q18*IFERROR(INDEX(Energieinhalte!$E$3:$E$42,MATCH($A18,Energieinhalte!$C$3:$C$42,0)),0)</f>
        <v>0</v>
      </c>
      <c r="V18" s="34">
        <f>R18*IFERROR(INDEX(Energieinhalte!$E$3:$E$42,MATCH($A18,Energieinhalte!$C$3:$C$42,0)),0)</f>
        <v>0</v>
      </c>
      <c r="W18" s="13"/>
      <c r="X18" s="45">
        <f>P18*IFERROR(INDEX(Energieinhalte!$F$3:$F$42,MATCH($A18,Energieinhalte!$C$3:$C$42,0)),0)</f>
        <v>0</v>
      </c>
      <c r="Y18" s="45">
        <f>Q18*IFERROR(INDEX(Energieinhalte!$F$3:$F$42,MATCH($A18,Energieinhalte!$C$3:$C$42,0)),0)</f>
        <v>0</v>
      </c>
      <c r="Z18" s="45">
        <f>R18*IFERROR(INDEX(Energieinhalte!$F$3:$F$42,MATCH($A18,Energieinhalte!$C$3:$C$42,0)),0)</f>
        <v>0</v>
      </c>
      <c r="AA18" s="13"/>
    </row>
    <row r="19" spans="1:27" x14ac:dyDescent="0.25">
      <c r="A19" s="2"/>
      <c r="B19" s="43" t="str">
        <f>IFERROR(INDEX(Energieinhalte!$D$3:$D$42,MATCH($A19,Energieinhalte!$C$3:$C$42,0)),"")</f>
        <v/>
      </c>
      <c r="C19" s="13"/>
      <c r="D19" s="36"/>
      <c r="E19" s="47"/>
      <c r="F19" s="49"/>
      <c r="G19" s="13"/>
      <c r="H19" s="36"/>
      <c r="I19" s="47"/>
      <c r="J19" s="49"/>
      <c r="K19" s="13"/>
      <c r="L19" s="36"/>
      <c r="M19" s="47"/>
      <c r="N19" s="49"/>
      <c r="O19" s="13"/>
      <c r="P19" s="34">
        <f t="shared" si="1"/>
        <v>0</v>
      </c>
      <c r="Q19" s="34">
        <f t="shared" si="2"/>
        <v>0</v>
      </c>
      <c r="R19" s="34">
        <f t="shared" si="3"/>
        <v>0</v>
      </c>
      <c r="S19" s="13"/>
      <c r="T19" s="34">
        <f>P19*IFERROR(INDEX(Energieinhalte!$E$3:$E$42,MATCH($A19,Energieinhalte!$C$3:$C$42,0)),0)</f>
        <v>0</v>
      </c>
      <c r="U19" s="34">
        <f>Q19*IFERROR(INDEX(Energieinhalte!$E$3:$E$42,MATCH($A19,Energieinhalte!$C$3:$C$42,0)),0)</f>
        <v>0</v>
      </c>
      <c r="V19" s="34">
        <f>R19*IFERROR(INDEX(Energieinhalte!$E$3:$E$42,MATCH($A19,Energieinhalte!$C$3:$C$42,0)),0)</f>
        <v>0</v>
      </c>
      <c r="W19" s="13"/>
      <c r="X19" s="45">
        <f>P19*IFERROR(INDEX(Energieinhalte!$F$3:$F$42,MATCH($A19,Energieinhalte!$C$3:$C$42,0)),0)</f>
        <v>0</v>
      </c>
      <c r="Y19" s="45">
        <f>Q19*IFERROR(INDEX(Energieinhalte!$F$3:$F$42,MATCH($A19,Energieinhalte!$C$3:$C$42,0)),0)</f>
        <v>0</v>
      </c>
      <c r="Z19" s="45">
        <f>R19*IFERROR(INDEX(Energieinhalte!$F$3:$F$42,MATCH($A19,Energieinhalte!$C$3:$C$42,0)),0)</f>
        <v>0</v>
      </c>
      <c r="AA19" s="13"/>
    </row>
    <row r="20" spans="1:27" x14ac:dyDescent="0.25">
      <c r="A20" s="2"/>
      <c r="B20" s="43" t="str">
        <f>IFERROR(INDEX(Energieinhalte!$D$3:$D$42,MATCH($A20,Energieinhalte!$C$3:$C$42,0)),"")</f>
        <v/>
      </c>
      <c r="C20" s="13"/>
      <c r="D20" s="36"/>
      <c r="E20" s="47"/>
      <c r="F20" s="49"/>
      <c r="G20" s="13"/>
      <c r="H20" s="36"/>
      <c r="I20" s="47"/>
      <c r="J20" s="49"/>
      <c r="K20" s="13"/>
      <c r="L20" s="36"/>
      <c r="M20" s="47"/>
      <c r="N20" s="49"/>
      <c r="O20" s="13"/>
      <c r="P20" s="34">
        <f t="shared" si="1"/>
        <v>0</v>
      </c>
      <c r="Q20" s="34">
        <f t="shared" si="2"/>
        <v>0</v>
      </c>
      <c r="R20" s="34">
        <f t="shared" si="3"/>
        <v>0</v>
      </c>
      <c r="S20" s="13"/>
      <c r="T20" s="34">
        <f>P20*IFERROR(INDEX(Energieinhalte!$E$3:$E$42,MATCH($A20,Energieinhalte!$C$3:$C$42,0)),0)</f>
        <v>0</v>
      </c>
      <c r="U20" s="34">
        <f>Q20*IFERROR(INDEX(Energieinhalte!$E$3:$E$42,MATCH($A20,Energieinhalte!$C$3:$C$42,0)),0)</f>
        <v>0</v>
      </c>
      <c r="V20" s="34">
        <f>R20*IFERROR(INDEX(Energieinhalte!$E$3:$E$42,MATCH($A20,Energieinhalte!$C$3:$C$42,0)),0)</f>
        <v>0</v>
      </c>
      <c r="W20" s="13"/>
      <c r="X20" s="45">
        <f>P20*IFERROR(INDEX(Energieinhalte!$F$3:$F$42,MATCH($A20,Energieinhalte!$C$3:$C$42,0)),0)</f>
        <v>0</v>
      </c>
      <c r="Y20" s="45">
        <f>Q20*IFERROR(INDEX(Energieinhalte!$F$3:$F$42,MATCH($A20,Energieinhalte!$C$3:$C$42,0)),0)</f>
        <v>0</v>
      </c>
      <c r="Z20" s="45">
        <f>R20*IFERROR(INDEX(Energieinhalte!$F$3:$F$42,MATCH($A20,Energieinhalte!$C$3:$C$42,0)),0)</f>
        <v>0</v>
      </c>
      <c r="AA20" s="13"/>
    </row>
    <row r="21" spans="1:27" x14ac:dyDescent="0.25">
      <c r="A21" s="2"/>
      <c r="B21" s="43" t="str">
        <f>IFERROR(INDEX(Energieinhalte!$D$3:$D$42,MATCH($A21,Energieinhalte!$C$3:$C$42,0)),"")</f>
        <v/>
      </c>
      <c r="C21" s="13"/>
      <c r="D21" s="36"/>
      <c r="E21" s="47"/>
      <c r="F21" s="49"/>
      <c r="G21" s="13"/>
      <c r="H21" s="36"/>
      <c r="I21" s="47"/>
      <c r="J21" s="49"/>
      <c r="K21" s="13"/>
      <c r="L21" s="36"/>
      <c r="M21" s="47"/>
      <c r="N21" s="49"/>
      <c r="O21" s="13"/>
      <c r="P21" s="34">
        <f t="shared" si="1"/>
        <v>0</v>
      </c>
      <c r="Q21" s="34">
        <f t="shared" si="2"/>
        <v>0</v>
      </c>
      <c r="R21" s="34">
        <f t="shared" si="3"/>
        <v>0</v>
      </c>
      <c r="S21" s="13"/>
      <c r="T21" s="34">
        <f>P21*IFERROR(INDEX(Energieinhalte!$E$3:$E$42,MATCH($A21,Energieinhalte!$C$3:$C$42,0)),0)</f>
        <v>0</v>
      </c>
      <c r="U21" s="34">
        <f>Q21*IFERROR(INDEX(Energieinhalte!$E$3:$E$42,MATCH($A21,Energieinhalte!$C$3:$C$42,0)),0)</f>
        <v>0</v>
      </c>
      <c r="V21" s="34">
        <f>R21*IFERROR(INDEX(Energieinhalte!$E$3:$E$42,MATCH($A21,Energieinhalte!$C$3:$C$42,0)),0)</f>
        <v>0</v>
      </c>
      <c r="W21" s="13"/>
      <c r="X21" s="45">
        <f>P21*IFERROR(INDEX(Energieinhalte!$F$3:$F$42,MATCH($A21,Energieinhalte!$C$3:$C$42,0)),0)</f>
        <v>0</v>
      </c>
      <c r="Y21" s="45">
        <f>Q21*IFERROR(INDEX(Energieinhalte!$F$3:$F$42,MATCH($A21,Energieinhalte!$C$3:$C$42,0)),0)</f>
        <v>0</v>
      </c>
      <c r="Z21" s="45">
        <f>R21*IFERROR(INDEX(Energieinhalte!$F$3:$F$42,MATCH($A21,Energieinhalte!$C$3:$C$42,0)),0)</f>
        <v>0</v>
      </c>
      <c r="AA21" s="13"/>
    </row>
    <row r="22" spans="1:27" x14ac:dyDescent="0.25">
      <c r="A22" s="2"/>
      <c r="B22" s="43" t="str">
        <f>IFERROR(INDEX(Energieinhalte!$D$3:$D$42,MATCH($A22,Energieinhalte!$C$3:$C$42,0)),"")</f>
        <v/>
      </c>
      <c r="C22" s="13"/>
      <c r="D22" s="36"/>
      <c r="E22" s="47"/>
      <c r="F22" s="49"/>
      <c r="G22" s="13"/>
      <c r="H22" s="36"/>
      <c r="I22" s="47"/>
      <c r="J22" s="49"/>
      <c r="K22" s="13"/>
      <c r="L22" s="36"/>
      <c r="M22" s="47"/>
      <c r="N22" s="49"/>
      <c r="O22" s="13"/>
      <c r="P22" s="34">
        <f t="shared" si="1"/>
        <v>0</v>
      </c>
      <c r="Q22" s="34">
        <f t="shared" si="2"/>
        <v>0</v>
      </c>
      <c r="R22" s="34">
        <f t="shared" si="3"/>
        <v>0</v>
      </c>
      <c r="S22" s="13"/>
      <c r="T22" s="34">
        <f>P22*IFERROR(INDEX(Energieinhalte!$E$3:$E$42,MATCH($A22,Energieinhalte!$C$3:$C$42,0)),0)</f>
        <v>0</v>
      </c>
      <c r="U22" s="34">
        <f>Q22*IFERROR(INDEX(Energieinhalte!$E$3:$E$42,MATCH($A22,Energieinhalte!$C$3:$C$42,0)),0)</f>
        <v>0</v>
      </c>
      <c r="V22" s="34">
        <f>R22*IFERROR(INDEX(Energieinhalte!$E$3:$E$42,MATCH($A22,Energieinhalte!$C$3:$C$42,0)),0)</f>
        <v>0</v>
      </c>
      <c r="W22" s="13"/>
      <c r="X22" s="45">
        <f>P22*IFERROR(INDEX(Energieinhalte!$F$3:$F$42,MATCH($A22,Energieinhalte!$C$3:$C$42,0)),0)</f>
        <v>0</v>
      </c>
      <c r="Y22" s="45">
        <f>Q22*IFERROR(INDEX(Energieinhalte!$F$3:$F$42,MATCH($A22,Energieinhalte!$C$3:$C$42,0)),0)</f>
        <v>0</v>
      </c>
      <c r="Z22" s="45">
        <f>R22*IFERROR(INDEX(Energieinhalte!$F$3:$F$42,MATCH($A22,Energieinhalte!$C$3:$C$42,0)),0)</f>
        <v>0</v>
      </c>
      <c r="AA22" s="13"/>
    </row>
    <row r="23" spans="1:27" x14ac:dyDescent="0.25">
      <c r="A23" s="2"/>
      <c r="B23" s="43" t="str">
        <f>IFERROR(INDEX(Energieinhalte!$D$3:$D$42,MATCH($A23,Energieinhalte!$C$3:$C$42,0)),"")</f>
        <v/>
      </c>
      <c r="C23" s="13"/>
      <c r="D23" s="36"/>
      <c r="E23" s="47"/>
      <c r="F23" s="49"/>
      <c r="G23" s="13"/>
      <c r="H23" s="36"/>
      <c r="I23" s="47"/>
      <c r="J23" s="49"/>
      <c r="K23" s="13"/>
      <c r="L23" s="36"/>
      <c r="M23" s="47"/>
      <c r="N23" s="49"/>
      <c r="O23" s="13"/>
      <c r="P23" s="34">
        <f t="shared" si="1"/>
        <v>0</v>
      </c>
      <c r="Q23" s="34">
        <f t="shared" si="2"/>
        <v>0</v>
      </c>
      <c r="R23" s="34">
        <f t="shared" si="3"/>
        <v>0</v>
      </c>
      <c r="S23" s="13"/>
      <c r="T23" s="34">
        <f>P23*IFERROR(INDEX(Energieinhalte!$E$3:$E$42,MATCH($A23,Energieinhalte!$C$3:$C$42,0)),0)</f>
        <v>0</v>
      </c>
      <c r="U23" s="34">
        <f>Q23*IFERROR(INDEX(Energieinhalte!$E$3:$E$42,MATCH($A23,Energieinhalte!$C$3:$C$42,0)),0)</f>
        <v>0</v>
      </c>
      <c r="V23" s="34">
        <f>R23*IFERROR(INDEX(Energieinhalte!$E$3:$E$42,MATCH($A23,Energieinhalte!$C$3:$C$42,0)),0)</f>
        <v>0</v>
      </c>
      <c r="W23" s="13"/>
      <c r="X23" s="45">
        <f>P23*IFERROR(INDEX(Energieinhalte!$F$3:$F$42,MATCH($A23,Energieinhalte!$C$3:$C$42,0)),0)</f>
        <v>0</v>
      </c>
      <c r="Y23" s="45">
        <f>Q23*IFERROR(INDEX(Energieinhalte!$F$3:$F$42,MATCH($A23,Energieinhalte!$C$3:$C$42,0)),0)</f>
        <v>0</v>
      </c>
      <c r="Z23" s="45">
        <f>R23*IFERROR(INDEX(Energieinhalte!$F$3:$F$42,MATCH($A23,Energieinhalte!$C$3:$C$42,0)),0)</f>
        <v>0</v>
      </c>
      <c r="AA23" s="13"/>
    </row>
    <row r="24" spans="1:27" x14ac:dyDescent="0.25">
      <c r="A24" s="2"/>
      <c r="B24" s="43" t="str">
        <f>IFERROR(INDEX(Energieinhalte!$D$3:$D$42,MATCH($A24,Energieinhalte!$C$3:$C$42,0)),"")</f>
        <v/>
      </c>
      <c r="C24" s="13"/>
      <c r="D24" s="36"/>
      <c r="E24" s="47"/>
      <c r="F24" s="49"/>
      <c r="G24" s="13"/>
      <c r="H24" s="36"/>
      <c r="I24" s="47"/>
      <c r="J24" s="49"/>
      <c r="K24" s="13"/>
      <c r="L24" s="36"/>
      <c r="M24" s="47"/>
      <c r="N24" s="49"/>
      <c r="O24" s="13"/>
      <c r="P24" s="34">
        <f t="shared" si="1"/>
        <v>0</v>
      </c>
      <c r="Q24" s="34">
        <f t="shared" si="2"/>
        <v>0</v>
      </c>
      <c r="R24" s="34">
        <f t="shared" si="3"/>
        <v>0</v>
      </c>
      <c r="S24" s="13"/>
      <c r="T24" s="34">
        <f>P24*IFERROR(INDEX(Energieinhalte!$E$3:$E$42,MATCH($A24,Energieinhalte!$C$3:$C$42,0)),0)</f>
        <v>0</v>
      </c>
      <c r="U24" s="34">
        <f>Q24*IFERROR(INDEX(Energieinhalte!$E$3:$E$42,MATCH($A24,Energieinhalte!$C$3:$C$42,0)),0)</f>
        <v>0</v>
      </c>
      <c r="V24" s="34">
        <f>R24*IFERROR(INDEX(Energieinhalte!$E$3:$E$42,MATCH($A24,Energieinhalte!$C$3:$C$42,0)),0)</f>
        <v>0</v>
      </c>
      <c r="W24" s="13"/>
      <c r="X24" s="45">
        <f>P24*IFERROR(INDEX(Energieinhalte!$F$3:$F$42,MATCH($A24,Energieinhalte!$C$3:$C$42,0)),0)</f>
        <v>0</v>
      </c>
      <c r="Y24" s="45">
        <f>Q24*IFERROR(INDEX(Energieinhalte!$F$3:$F$42,MATCH($A24,Energieinhalte!$C$3:$C$42,0)),0)</f>
        <v>0</v>
      </c>
      <c r="Z24" s="45">
        <f>R24*IFERROR(INDEX(Energieinhalte!$F$3:$F$42,MATCH($A24,Energieinhalte!$C$3:$C$42,0)),0)</f>
        <v>0</v>
      </c>
      <c r="AA24" s="13"/>
    </row>
    <row r="25" spans="1:27" x14ac:dyDescent="0.25">
      <c r="A25" s="2"/>
      <c r="B25" s="43" t="str">
        <f>IFERROR(INDEX(Energieinhalte!$D$3:$D$42,MATCH($A25,Energieinhalte!$C$3:$C$42,0)),"")</f>
        <v/>
      </c>
      <c r="C25" s="13"/>
      <c r="D25" s="36"/>
      <c r="E25" s="47"/>
      <c r="F25" s="49"/>
      <c r="G25" s="13"/>
      <c r="H25" s="36"/>
      <c r="I25" s="47"/>
      <c r="J25" s="49"/>
      <c r="K25" s="13"/>
      <c r="L25" s="36"/>
      <c r="M25" s="47"/>
      <c r="N25" s="49"/>
      <c r="O25" s="13"/>
      <c r="P25" s="34">
        <f t="shared" si="1"/>
        <v>0</v>
      </c>
      <c r="Q25" s="34">
        <f t="shared" si="2"/>
        <v>0</v>
      </c>
      <c r="R25" s="34">
        <f t="shared" si="3"/>
        <v>0</v>
      </c>
      <c r="S25" s="13"/>
      <c r="T25" s="34">
        <f>P25*IFERROR(INDEX(Energieinhalte!$E$3:$E$42,MATCH($A25,Energieinhalte!$C$3:$C$42,0)),0)</f>
        <v>0</v>
      </c>
      <c r="U25" s="34">
        <f>Q25*IFERROR(INDEX(Energieinhalte!$E$3:$E$42,MATCH($A25,Energieinhalte!$C$3:$C$42,0)),0)</f>
        <v>0</v>
      </c>
      <c r="V25" s="34">
        <f>R25*IFERROR(INDEX(Energieinhalte!$E$3:$E$42,MATCH($A25,Energieinhalte!$C$3:$C$42,0)),0)</f>
        <v>0</v>
      </c>
      <c r="W25" s="13"/>
      <c r="X25" s="45">
        <f>P25*IFERROR(INDEX(Energieinhalte!$F$3:$F$42,MATCH($A25,Energieinhalte!$C$3:$C$42,0)),0)</f>
        <v>0</v>
      </c>
      <c r="Y25" s="45">
        <f>Q25*IFERROR(INDEX(Energieinhalte!$F$3:$F$42,MATCH($A25,Energieinhalte!$C$3:$C$42,0)),0)</f>
        <v>0</v>
      </c>
      <c r="Z25" s="45">
        <f>R25*IFERROR(INDEX(Energieinhalte!$F$3:$F$42,MATCH($A25,Energieinhalte!$C$3:$C$42,0)),0)</f>
        <v>0</v>
      </c>
      <c r="AA25" s="13"/>
    </row>
    <row r="26" spans="1:27" x14ac:dyDescent="0.25">
      <c r="A26" s="2"/>
      <c r="B26" s="43" t="str">
        <f>IFERROR(INDEX(Energieinhalte!$D$3:$D$42,MATCH($A26,Energieinhalte!$C$3:$C$42,0)),"")</f>
        <v/>
      </c>
      <c r="C26" s="13"/>
      <c r="D26" s="36"/>
      <c r="E26" s="47"/>
      <c r="F26" s="49"/>
      <c r="G26" s="13"/>
      <c r="H26" s="36"/>
      <c r="I26" s="47"/>
      <c r="J26" s="49"/>
      <c r="K26" s="13"/>
      <c r="L26" s="36"/>
      <c r="M26" s="47"/>
      <c r="N26" s="49"/>
      <c r="O26" s="13"/>
      <c r="P26" s="34">
        <f t="shared" si="1"/>
        <v>0</v>
      </c>
      <c r="Q26" s="34">
        <f t="shared" si="2"/>
        <v>0</v>
      </c>
      <c r="R26" s="34">
        <f t="shared" si="3"/>
        <v>0</v>
      </c>
      <c r="S26" s="13"/>
      <c r="T26" s="34">
        <f>P26*IFERROR(INDEX(Energieinhalte!$E$3:$E$42,MATCH($A26,Energieinhalte!$C$3:$C$42,0)),0)</f>
        <v>0</v>
      </c>
      <c r="U26" s="34">
        <f>Q26*IFERROR(INDEX(Energieinhalte!$E$3:$E$42,MATCH($A26,Energieinhalte!$C$3:$C$42,0)),0)</f>
        <v>0</v>
      </c>
      <c r="V26" s="34">
        <f>R26*IFERROR(INDEX(Energieinhalte!$E$3:$E$42,MATCH($A26,Energieinhalte!$C$3:$C$42,0)),0)</f>
        <v>0</v>
      </c>
      <c r="W26" s="13"/>
      <c r="X26" s="45">
        <f>P26*IFERROR(INDEX(Energieinhalte!$F$3:$F$42,MATCH($A26,Energieinhalte!$C$3:$C$42,0)),0)</f>
        <v>0</v>
      </c>
      <c r="Y26" s="45">
        <f>Q26*IFERROR(INDEX(Energieinhalte!$F$3:$F$42,MATCH($A26,Energieinhalte!$C$3:$C$42,0)),0)</f>
        <v>0</v>
      </c>
      <c r="Z26" s="45">
        <f>R26*IFERROR(INDEX(Energieinhalte!$F$3:$F$42,MATCH($A26,Energieinhalte!$C$3:$C$42,0)),0)</f>
        <v>0</v>
      </c>
      <c r="AA26" s="13"/>
    </row>
    <row r="27" spans="1:27" x14ac:dyDescent="0.25">
      <c r="A27" s="2"/>
      <c r="B27" s="43" t="str">
        <f>IFERROR(INDEX(Energieinhalte!$D$3:$D$42,MATCH($A27,Energieinhalte!$C$3:$C$42,0)),"")</f>
        <v/>
      </c>
      <c r="C27" s="13"/>
      <c r="D27" s="36"/>
      <c r="E27" s="47"/>
      <c r="F27" s="49"/>
      <c r="G27" s="13"/>
      <c r="H27" s="36"/>
      <c r="I27" s="47"/>
      <c r="J27" s="49"/>
      <c r="K27" s="13"/>
      <c r="L27" s="36"/>
      <c r="M27" s="47"/>
      <c r="N27" s="49"/>
      <c r="O27" s="13"/>
      <c r="P27" s="34">
        <f t="shared" si="1"/>
        <v>0</v>
      </c>
      <c r="Q27" s="34">
        <f t="shared" si="2"/>
        <v>0</v>
      </c>
      <c r="R27" s="34">
        <f t="shared" si="3"/>
        <v>0</v>
      </c>
      <c r="S27" s="13"/>
      <c r="T27" s="34">
        <f>P27*IFERROR(INDEX(Energieinhalte!$E$3:$E$42,MATCH($A27,Energieinhalte!$C$3:$C$42,0)),0)</f>
        <v>0</v>
      </c>
      <c r="U27" s="34">
        <f>Q27*IFERROR(INDEX(Energieinhalte!$E$3:$E$42,MATCH($A27,Energieinhalte!$C$3:$C$42,0)),0)</f>
        <v>0</v>
      </c>
      <c r="V27" s="34">
        <f>R27*IFERROR(INDEX(Energieinhalte!$E$3:$E$42,MATCH($A27,Energieinhalte!$C$3:$C$42,0)),0)</f>
        <v>0</v>
      </c>
      <c r="W27" s="13"/>
      <c r="X27" s="45">
        <f>P27*IFERROR(INDEX(Energieinhalte!$F$3:$F$42,MATCH($A27,Energieinhalte!$C$3:$C$42,0)),0)</f>
        <v>0</v>
      </c>
      <c r="Y27" s="45">
        <f>Q27*IFERROR(INDEX(Energieinhalte!$F$3:$F$42,MATCH($A27,Energieinhalte!$C$3:$C$42,0)),0)</f>
        <v>0</v>
      </c>
      <c r="Z27" s="45">
        <f>R27*IFERROR(INDEX(Energieinhalte!$F$3:$F$42,MATCH($A27,Energieinhalte!$C$3:$C$42,0)),0)</f>
        <v>0</v>
      </c>
      <c r="AA27" s="13"/>
    </row>
    <row r="28" spans="1:27" x14ac:dyDescent="0.25">
      <c r="A28" s="2"/>
      <c r="B28" s="43" t="str">
        <f>IFERROR(INDEX(Energieinhalte!$D$3:$D$42,MATCH($A28,Energieinhalte!$C$3:$C$42,0)),"")</f>
        <v/>
      </c>
      <c r="C28" s="13"/>
      <c r="D28" s="36"/>
      <c r="E28" s="47"/>
      <c r="F28" s="49"/>
      <c r="G28" s="13"/>
      <c r="H28" s="36"/>
      <c r="I28" s="47"/>
      <c r="J28" s="49"/>
      <c r="K28" s="13"/>
      <c r="L28" s="36"/>
      <c r="M28" s="47"/>
      <c r="N28" s="49"/>
      <c r="O28" s="13"/>
      <c r="P28" s="34">
        <f t="shared" si="1"/>
        <v>0</v>
      </c>
      <c r="Q28" s="34">
        <f t="shared" si="2"/>
        <v>0</v>
      </c>
      <c r="R28" s="34">
        <f t="shared" si="3"/>
        <v>0</v>
      </c>
      <c r="S28" s="13"/>
      <c r="T28" s="34">
        <f>P28*IFERROR(INDEX(Energieinhalte!$E$3:$E$42,MATCH($A28,Energieinhalte!$C$3:$C$42,0)),0)</f>
        <v>0</v>
      </c>
      <c r="U28" s="34">
        <f>Q28*IFERROR(INDEX(Energieinhalte!$E$3:$E$42,MATCH($A28,Energieinhalte!$C$3:$C$42,0)),0)</f>
        <v>0</v>
      </c>
      <c r="V28" s="34">
        <f>R28*IFERROR(INDEX(Energieinhalte!$E$3:$E$42,MATCH($A28,Energieinhalte!$C$3:$C$42,0)),0)</f>
        <v>0</v>
      </c>
      <c r="W28" s="13"/>
      <c r="X28" s="45">
        <f>P28*IFERROR(INDEX(Energieinhalte!$F$3:$F$42,MATCH($A28,Energieinhalte!$C$3:$C$42,0)),0)</f>
        <v>0</v>
      </c>
      <c r="Y28" s="45">
        <f>Q28*IFERROR(INDEX(Energieinhalte!$F$3:$F$42,MATCH($A28,Energieinhalte!$C$3:$C$42,0)),0)</f>
        <v>0</v>
      </c>
      <c r="Z28" s="45">
        <f>R28*IFERROR(INDEX(Energieinhalte!$F$3:$F$42,MATCH($A28,Energieinhalte!$C$3:$C$42,0)),0)</f>
        <v>0</v>
      </c>
      <c r="AA28" s="13"/>
    </row>
    <row r="29" spans="1:27" ht="15.75" thickBot="1" x14ac:dyDescent="0.3">
      <c r="A29" s="2"/>
      <c r="B29" s="43" t="str">
        <f>IFERROR(INDEX(Energieinhalte!$D$3:$D$42,MATCH($A29,Energieinhalte!$C$3:$C$42,0)),"")</f>
        <v/>
      </c>
      <c r="C29" s="13"/>
      <c r="D29" s="36"/>
      <c r="E29" s="47"/>
      <c r="F29" s="50"/>
      <c r="G29" s="13"/>
      <c r="H29" s="36"/>
      <c r="I29" s="47"/>
      <c r="J29" s="50"/>
      <c r="K29" s="13"/>
      <c r="L29" s="36"/>
      <c r="M29" s="47"/>
      <c r="N29" s="50"/>
      <c r="O29" s="13"/>
      <c r="P29" s="34">
        <f t="shared" si="1"/>
        <v>0</v>
      </c>
      <c r="Q29" s="34">
        <f t="shared" si="2"/>
        <v>0</v>
      </c>
      <c r="R29" s="34">
        <f t="shared" si="3"/>
        <v>0</v>
      </c>
      <c r="S29" s="13"/>
      <c r="T29" s="34">
        <f>P29*IFERROR(INDEX(Energieinhalte!$E$3:$E$42,MATCH($A29,Energieinhalte!$C$3:$C$42,0)),0)</f>
        <v>0</v>
      </c>
      <c r="U29" s="34">
        <f>Q29*IFERROR(INDEX(Energieinhalte!$E$3:$E$42,MATCH($A29,Energieinhalte!$C$3:$C$42,0)),0)</f>
        <v>0</v>
      </c>
      <c r="V29" s="34">
        <f>R29*IFERROR(INDEX(Energieinhalte!$E$3:$E$42,MATCH($A29,Energieinhalte!$C$3:$C$42,0)),0)</f>
        <v>0</v>
      </c>
      <c r="W29" s="13"/>
      <c r="X29" s="45">
        <f>P29*IFERROR(INDEX(Energieinhalte!$F$3:$F$42,MATCH($A29,Energieinhalte!$C$3:$C$42,0)),0)</f>
        <v>0</v>
      </c>
      <c r="Y29" s="45">
        <f>Q29*IFERROR(INDEX(Energieinhalte!$F$3:$F$42,MATCH($A29,Energieinhalte!$C$3:$C$42,0)),0)</f>
        <v>0</v>
      </c>
      <c r="Z29" s="45">
        <f>R29*IFERROR(INDEX(Energieinhalte!$F$3:$F$42,MATCH($A29,Energieinhalte!$C$3:$C$42,0)),0)</f>
        <v>0</v>
      </c>
      <c r="AA29" s="13"/>
    </row>
    <row r="30" spans="1:27" ht="15.75" thickTop="1" x14ac:dyDescent="0.25">
      <c r="A30" s="31" t="s">
        <v>108</v>
      </c>
      <c r="B30" s="31"/>
      <c r="C30" s="13"/>
      <c r="D30" s="31"/>
      <c r="E30" s="31"/>
      <c r="F30" s="31"/>
      <c r="G30" s="13"/>
      <c r="H30" s="31"/>
      <c r="I30" s="31"/>
      <c r="J30" s="31"/>
      <c r="K30" s="13"/>
      <c r="L30" s="31"/>
      <c r="M30" s="31"/>
      <c r="N30" s="31"/>
      <c r="O30" s="13"/>
      <c r="P30" s="31"/>
      <c r="Q30" s="31"/>
      <c r="R30" s="31"/>
      <c r="S30" s="13"/>
      <c r="T30" s="31"/>
      <c r="U30" s="31"/>
      <c r="V30" s="31"/>
      <c r="W30" s="13"/>
      <c r="X30" s="31"/>
      <c r="Y30" s="31"/>
      <c r="Z30" s="31"/>
      <c r="AA30" s="13"/>
    </row>
    <row r="31" spans="1:27" x14ac:dyDescent="0.25">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13"/>
    </row>
    <row r="32" spans="1:27" x14ac:dyDescent="0.25">
      <c r="A32" s="91" t="s">
        <v>163</v>
      </c>
      <c r="B32" s="91"/>
      <c r="C32" s="91"/>
      <c r="D32" s="91"/>
      <c r="E32" s="91"/>
      <c r="F32" s="91"/>
      <c r="G32" s="91"/>
      <c r="H32" s="91"/>
      <c r="I32" s="91"/>
      <c r="J32" s="91"/>
      <c r="K32" s="91"/>
      <c r="L32" s="91"/>
      <c r="M32" s="91"/>
      <c r="N32" s="91"/>
      <c r="O32" s="91"/>
      <c r="P32" s="91"/>
      <c r="Q32" s="91"/>
      <c r="R32" s="91"/>
      <c r="S32" s="73"/>
      <c r="T32" s="73"/>
      <c r="U32" s="73"/>
      <c r="V32" s="73"/>
      <c r="W32" s="73"/>
      <c r="X32" s="73"/>
      <c r="Y32" s="73"/>
      <c r="Z32" s="73"/>
      <c r="AA32" s="13"/>
    </row>
    <row r="33" spans="1:27" ht="31.5" x14ac:dyDescent="0.25">
      <c r="A33" s="13"/>
      <c r="B33" s="13"/>
      <c r="C33" s="13"/>
      <c r="D33" s="13"/>
      <c r="E33" s="13"/>
      <c r="F33" s="13"/>
      <c r="G33" s="13"/>
      <c r="H33" s="13"/>
      <c r="I33" s="61" t="str">
        <f>IF(OR(COUNTIF($D$9:$F$29,"&lt;"&amp;0),COUNTIF($H$9:$J$29,"&lt;"&amp;0),COUNTIF($L$9:$N$29,"&lt;"&amp;0)),"Achtung: Nur positive Energiemengen erlaubt!",IF(OR(COUNT(F9:F29)=0,COUNT(J9:J29)=0,COUNT(N9:N29)=0),"Zur korrekten Ermittlung des Durchschnitts, sind alle drei Jahre vollständig auszufüllen",""))</f>
        <v>Zur korrekten Ermittlung des Durchschnitts, sind alle drei Jahre vollständig auszufüllen</v>
      </c>
      <c r="J33" s="13"/>
      <c r="K33" s="13"/>
      <c r="L33" s="13"/>
      <c r="M33" s="13"/>
      <c r="N33" s="13"/>
      <c r="O33" s="13"/>
      <c r="P33" s="13"/>
      <c r="Q33" s="13"/>
      <c r="R33" s="13"/>
      <c r="S33" s="13"/>
      <c r="T33" s="13"/>
      <c r="U33" s="13"/>
      <c r="V33" s="13"/>
      <c r="W33" s="13"/>
      <c r="X33" s="13"/>
      <c r="Y33" s="13"/>
      <c r="Z33" s="13"/>
      <c r="AA33" s="13"/>
    </row>
    <row r="34" spans="1:27" x14ac:dyDescent="0.2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sheetData>
  <sheetProtection algorithmName="SHA-512" hashValue="aM7ZNHblAWYVlOgLnQXXJKsQczVJW3FufVyjztUKBPx2xazCaYsXDd4LqZUyvPDyX+7XXUOa+t3cV4l/nUfZHQ==" saltValue="XRoaUUvHvPhU6b96mdWqMg==" spinCount="100000" sheet="1" objects="1" scenarios="1"/>
  <mergeCells count="13">
    <mergeCell ref="A5:B5"/>
    <mergeCell ref="A32:R32"/>
    <mergeCell ref="D7:F7"/>
    <mergeCell ref="H7:J7"/>
    <mergeCell ref="L7:N7"/>
    <mergeCell ref="P7:R7"/>
    <mergeCell ref="T7:V7"/>
    <mergeCell ref="X7:Z7"/>
    <mergeCell ref="T5:V6"/>
    <mergeCell ref="X5:Z6"/>
    <mergeCell ref="D3:E3"/>
    <mergeCell ref="H3:R3"/>
    <mergeCell ref="F5:N5"/>
  </mergeCells>
  <dataValidations count="2">
    <dataValidation type="list" allowBlank="1" showInputMessage="1" showErrorMessage="1" sqref="B3" xr:uid="{F85AEA70-C730-4A01-8CFC-6898A4503467}">
      <formula1>"2026,2027,2028,2029,2030"</formula1>
    </dataValidation>
    <dataValidation type="decimal" operator="greaterThanOrEqual" allowBlank="1" showInputMessage="1" showErrorMessage="1" errorTitle="Negativer Wert" error="Nur positive Energiemengen erlaubt!" sqref="D9:F29 H9:J29 L9:N29" xr:uid="{EE75B42E-0D77-45A7-AE14-7B6156DB7706}">
      <formula1>0</formula1>
    </dataValidation>
  </dataValidations>
  <hyperlinks>
    <hyperlink ref="A32:R32" location="Energieinhalte!B32" display="Falls der gesuchte Energieträger nicht in der Auswahlliste steht, können im Tabellenblatt &quot;Energieinhalte&quot; eigene Energieträger mit Umrechnungsfaktoren definiert werden. Diese werden in der Auswahlliste mit C1 angeführt." xr:uid="{12D60918-A8D2-4908-9B1B-717766AF6F2C}"/>
    <hyperlink ref="S32:V32" location="Energieinhalte!B32" display="Falls der gesuchte Energieträger nicht in der Auswahlliste steht, können im Tabellenblatt &quot;Energieinhalte&quot; eigene Energieträger mit Umrechnungsfaktoren definiert werden. Diese werden in der Auswahlliste mit C1 angeführt." xr:uid="{FA35FEB7-7AA1-427A-B6D9-D6DC5D2FA182}"/>
    <hyperlink ref="W32:Z32" location="Energieinhalte!B32" display="Falls der gesuchte Energieträger nicht in der Auswahlliste steht, können im Tabellenblatt &quot;Energieinhalte&quot; eigene Energieträger mit Umrechnungsfaktoren definiert werden. Diese werden in der Auswahlliste mit C1 angeführt." xr:uid="{A19B438D-2401-4A45-B96D-30DFD378F157}"/>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E9FCD41-9C04-44A2-8E87-B13D25CBF811}">
          <x14:formula1>
            <xm:f>Energieinhalte!$C$5:$C$41</xm:f>
          </x14:formula1>
          <xm:sqref>A11:A29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12829-5FBE-4EC0-B205-39690340A1CF}">
  <sheetPr>
    <tabColor theme="0"/>
  </sheetPr>
  <dimension ref="A1:G42"/>
  <sheetViews>
    <sheetView workbookViewId="0">
      <selection activeCell="B32" sqref="B32"/>
    </sheetView>
  </sheetViews>
  <sheetFormatPr baseColWidth="10" defaultRowHeight="15" x14ac:dyDescent="0.25"/>
  <cols>
    <col min="1" max="1" width="3.28515625" customWidth="1"/>
    <col min="2" max="2" width="18.28515625" bestFit="1" customWidth="1"/>
    <col min="3" max="3" width="20.28515625" hidden="1" customWidth="1"/>
    <col min="5" max="5" width="14.7109375" style="32" customWidth="1"/>
    <col min="6" max="6" width="14.140625" customWidth="1"/>
    <col min="7" max="7" width="48.5703125" customWidth="1"/>
  </cols>
  <sheetData>
    <row r="1" spans="1:7" ht="24" x14ac:dyDescent="0.4">
      <c r="A1" s="95" t="s">
        <v>121</v>
      </c>
      <c r="B1" s="95"/>
      <c r="C1" s="95"/>
      <c r="D1" s="95"/>
      <c r="E1" s="95"/>
      <c r="F1" s="95"/>
      <c r="G1" s="95"/>
    </row>
    <row r="2" spans="1:7" s="1" customFormat="1" ht="30" x14ac:dyDescent="0.25">
      <c r="A2" s="24"/>
      <c r="B2" s="23" t="s">
        <v>0</v>
      </c>
      <c r="C2" s="23" t="s">
        <v>113</v>
      </c>
      <c r="D2" s="24" t="s">
        <v>1</v>
      </c>
      <c r="E2" s="40" t="s">
        <v>94</v>
      </c>
      <c r="F2" s="41" t="s">
        <v>93</v>
      </c>
      <c r="G2" s="23" t="s">
        <v>97</v>
      </c>
    </row>
    <row r="3" spans="1:7" x14ac:dyDescent="0.25">
      <c r="A3">
        <v>1</v>
      </c>
      <c r="B3" t="s">
        <v>78</v>
      </c>
      <c r="C3" t="str">
        <f>B3</f>
        <v>Elektrische Energie</v>
      </c>
      <c r="D3" t="s">
        <v>95</v>
      </c>
      <c r="E3" s="32">
        <v>1</v>
      </c>
      <c r="F3" s="60">
        <f>$E3*3600/10^9</f>
        <v>3.5999999999999998E-6</v>
      </c>
      <c r="G3" s="33"/>
    </row>
    <row r="4" spans="1:7" x14ac:dyDescent="0.25">
      <c r="A4">
        <v>2</v>
      </c>
      <c r="B4" t="s">
        <v>79</v>
      </c>
      <c r="C4" t="str">
        <f t="shared" ref="C4:C30" si="0">B4</f>
        <v>Thermische Energie</v>
      </c>
      <c r="D4" t="s">
        <v>95</v>
      </c>
      <c r="E4" s="32">
        <v>1</v>
      </c>
      <c r="F4" s="60">
        <f t="shared" ref="F4:F41" si="1">$E4*3600/10^9</f>
        <v>3.5999999999999998E-6</v>
      </c>
      <c r="G4" s="33"/>
    </row>
    <row r="5" spans="1:7" x14ac:dyDescent="0.25">
      <c r="A5">
        <v>3</v>
      </c>
      <c r="B5" t="s">
        <v>31</v>
      </c>
      <c r="C5" t="str">
        <f t="shared" si="0"/>
        <v>Erdgas</v>
      </c>
      <c r="D5" t="s">
        <v>96</v>
      </c>
      <c r="E5" s="32">
        <f>'EEffG-ENTWURF'!$C$12/3600*10^6</f>
        <v>10.333333333333334</v>
      </c>
      <c r="F5" s="60">
        <f t="shared" si="1"/>
        <v>3.7200000000000003E-5</v>
      </c>
      <c r="G5" s="33" t="s">
        <v>98</v>
      </c>
    </row>
    <row r="6" spans="1:7" x14ac:dyDescent="0.25">
      <c r="A6">
        <v>4</v>
      </c>
      <c r="B6" t="s">
        <v>123</v>
      </c>
      <c r="C6" t="str">
        <f t="shared" si="0"/>
        <v>Heizöl leicht</v>
      </c>
      <c r="D6" t="s">
        <v>92</v>
      </c>
      <c r="E6" s="32">
        <f>'EEffG-ENTWURF'!$C$9/3600*10^6*'EEffG-ENTWURF'!$F$9</f>
        <v>10.022638888888888</v>
      </c>
      <c r="F6" s="60">
        <f>$E6*3600/10^9</f>
        <v>3.6081499999999997E-5</v>
      </c>
      <c r="G6" s="42" t="s">
        <v>21</v>
      </c>
    </row>
    <row r="7" spans="1:7" x14ac:dyDescent="0.25">
      <c r="A7">
        <v>5</v>
      </c>
      <c r="B7" t="s">
        <v>19</v>
      </c>
      <c r="C7" t="str">
        <f t="shared" si="0"/>
        <v>Diesel</v>
      </c>
      <c r="D7" t="s">
        <v>92</v>
      </c>
      <c r="E7" s="32">
        <f>'EEffG-ENTWURF'!$C$8/3600*10^6*'EEffG-ENTWURF'!$F$8</f>
        <v>9.9756944444444446</v>
      </c>
      <c r="F7" s="60">
        <f t="shared" si="1"/>
        <v>3.5912499999999999E-5</v>
      </c>
      <c r="G7" s="33"/>
    </row>
    <row r="8" spans="1:7" x14ac:dyDescent="0.25">
      <c r="A8">
        <v>6</v>
      </c>
      <c r="B8" t="s">
        <v>15</v>
      </c>
      <c r="C8" t="str">
        <f t="shared" si="0"/>
        <v>Benzin</v>
      </c>
      <c r="D8" t="s">
        <v>92</v>
      </c>
      <c r="E8" s="32">
        <f>'EEffG-ENTWURF'!$C$6/3600*10^6*'EEffG-ENTWURF'!$F$6</f>
        <v>8.6377777777777762</v>
      </c>
      <c r="F8" s="60">
        <f t="shared" si="1"/>
        <v>3.1095999999999995E-5</v>
      </c>
      <c r="G8" s="33"/>
    </row>
    <row r="9" spans="1:7" x14ac:dyDescent="0.25">
      <c r="A9">
        <v>7</v>
      </c>
      <c r="B9" t="str">
        <f>'EEff-MV_2024'!B22</f>
        <v>Pellets und Holzbriketts</v>
      </c>
      <c r="C9" t="str">
        <f>B9</f>
        <v>Pellets und Holzbriketts</v>
      </c>
      <c r="D9" t="s">
        <v>106</v>
      </c>
      <c r="E9" s="32">
        <f>'EEffG-ENTWURF'!$C$18/3600*10^6</f>
        <v>4.8055555555555554</v>
      </c>
      <c r="F9" s="60">
        <f t="shared" si="1"/>
        <v>1.73E-5</v>
      </c>
      <c r="G9" s="33"/>
    </row>
    <row r="10" spans="1:7" x14ac:dyDescent="0.25">
      <c r="A10">
        <v>8</v>
      </c>
      <c r="B10" t="str">
        <f>'EEff-MV_2024'!B21</f>
        <v>Scheitholz und Brennholz</v>
      </c>
      <c r="C10" t="str">
        <f>B10</f>
        <v>Scheitholz und Brennholz</v>
      </c>
      <c r="D10" t="s">
        <v>106</v>
      </c>
      <c r="E10" s="32">
        <f>'EEffG-ENTWURF'!$C$17/3600*10^6</f>
        <v>3.9722222222222228</v>
      </c>
      <c r="F10" s="60">
        <f t="shared" si="1"/>
        <v>1.4300000000000002E-5</v>
      </c>
      <c r="G10" s="33"/>
    </row>
    <row r="11" spans="1:7" x14ac:dyDescent="0.25">
      <c r="A11">
        <v>9</v>
      </c>
      <c r="B11" t="str">
        <f>'EEff-MV_2024'!B12</f>
        <v>Flüssiggas</v>
      </c>
      <c r="C11" t="str">
        <f>B11</f>
        <v>Flüssiggas</v>
      </c>
      <c r="D11" t="s">
        <v>92</v>
      </c>
      <c r="E11" s="32">
        <f>'EEffG-ENTWURF'!$C$11/3600*10^6*'EEffG-ENTWURF'!$F$11</f>
        <v>6.7869444444444449</v>
      </c>
      <c r="F11" s="60">
        <f t="shared" si="1"/>
        <v>2.4433000000000001E-5</v>
      </c>
      <c r="G11" s="33"/>
    </row>
    <row r="12" spans="1:7" x14ac:dyDescent="0.25">
      <c r="A12">
        <v>10</v>
      </c>
      <c r="B12" t="str">
        <f>'EEff-MV_2024'!B11</f>
        <v>Heizöl schwer</v>
      </c>
      <c r="C12" t="str">
        <f>B12</f>
        <v>Heizöl schwer</v>
      </c>
      <c r="D12" t="s">
        <v>122</v>
      </c>
      <c r="E12" s="32">
        <f>'EEffG-ENTWURF'!$C$10/3600*10^9</f>
        <v>11388.888888888891</v>
      </c>
      <c r="F12" s="60">
        <f t="shared" si="1"/>
        <v>4.1000000000000009E-2</v>
      </c>
      <c r="G12" s="33"/>
    </row>
    <row r="13" spans="1:7" x14ac:dyDescent="0.25">
      <c r="A13">
        <v>11</v>
      </c>
      <c r="B13" t="str">
        <f>'EEff-MV_2024'!B28</f>
        <v>Biogas</v>
      </c>
      <c r="C13" t="str">
        <f>B13</f>
        <v>Biogas</v>
      </c>
      <c r="D13" t="s">
        <v>96</v>
      </c>
      <c r="E13" s="32">
        <f>'EEffG-ENTWURF'!$C$24/3600*10^6</f>
        <v>10.333333333333334</v>
      </c>
      <c r="F13" s="60">
        <f>$E13*3600/10^9</f>
        <v>3.7200000000000003E-5</v>
      </c>
      <c r="G13" s="33"/>
    </row>
    <row r="14" spans="1:7" x14ac:dyDescent="0.25">
      <c r="A14">
        <v>12</v>
      </c>
      <c r="B14" t="s">
        <v>4</v>
      </c>
      <c r="C14" t="str">
        <f t="shared" si="0"/>
        <v>Koks und Kokskohle</v>
      </c>
      <c r="D14" t="s">
        <v>122</v>
      </c>
      <c r="E14" s="32">
        <f>'EEffG-ENTWURF'!$C$2/3600*10^9</f>
        <v>8194.4444444444453</v>
      </c>
      <c r="F14" s="60">
        <f t="shared" si="1"/>
        <v>2.9500000000000005E-2</v>
      </c>
      <c r="G14" s="33"/>
    </row>
    <row r="15" spans="1:7" x14ac:dyDescent="0.25">
      <c r="A15">
        <v>13</v>
      </c>
      <c r="B15" t="s">
        <v>7</v>
      </c>
      <c r="C15" t="str">
        <f t="shared" si="0"/>
        <v>sonstige Steinkohle</v>
      </c>
      <c r="D15" t="s">
        <v>122</v>
      </c>
      <c r="E15" s="32">
        <f>'EEffG-ENTWURF'!$C$3/3600*10^9</f>
        <v>7916.666666666667</v>
      </c>
      <c r="F15" s="60">
        <f t="shared" si="1"/>
        <v>2.8500000000000001E-2</v>
      </c>
      <c r="G15" s="33"/>
    </row>
    <row r="16" spans="1:7" x14ac:dyDescent="0.25">
      <c r="A16">
        <v>14</v>
      </c>
      <c r="B16" t="s">
        <v>9</v>
      </c>
      <c r="C16" t="str">
        <f t="shared" si="0"/>
        <v>Braunkohle</v>
      </c>
      <c r="D16" t="s">
        <v>122</v>
      </c>
      <c r="E16" s="32">
        <f>'EEffG-ENTWURF'!$C$4/3600*10^9</f>
        <v>5694.4444444444453</v>
      </c>
      <c r="F16" s="60">
        <f t="shared" si="1"/>
        <v>2.0500000000000004E-2</v>
      </c>
      <c r="G16" s="33"/>
    </row>
    <row r="17" spans="1:7" x14ac:dyDescent="0.25">
      <c r="A17">
        <v>15</v>
      </c>
      <c r="B17" t="s">
        <v>11</v>
      </c>
      <c r="C17" t="str">
        <f t="shared" si="0"/>
        <v>Rohöl und NGL</v>
      </c>
      <c r="D17" t="s">
        <v>122</v>
      </c>
      <c r="E17" s="32">
        <f>'EEffG-ENTWURF'!$C$5/3600*10^9</f>
        <v>11805.555555555557</v>
      </c>
      <c r="F17" s="60">
        <f t="shared" si="1"/>
        <v>4.2500000000000003E-2</v>
      </c>
      <c r="G17" s="33"/>
    </row>
    <row r="18" spans="1:7" x14ac:dyDescent="0.25">
      <c r="A18">
        <v>16</v>
      </c>
      <c r="B18" t="str">
        <f>'EEff-MV_2024'!B8</f>
        <v>Petroleum und Kerosin</v>
      </c>
      <c r="C18" t="str">
        <f t="shared" si="0"/>
        <v>Petroleum und Kerosin</v>
      </c>
      <c r="D18" t="s">
        <v>92</v>
      </c>
      <c r="E18" s="32">
        <f>'EEffG-ENTWURF'!C7/3600*10^6*'EEffG-ENTWURF'!F7</f>
        <v>9.6444444444444457</v>
      </c>
      <c r="F18" s="60">
        <f t="shared" si="1"/>
        <v>3.4720000000000006E-5</v>
      </c>
      <c r="G18" s="33"/>
    </row>
    <row r="19" spans="1:7" x14ac:dyDescent="0.25">
      <c r="A19">
        <v>17</v>
      </c>
      <c r="B19" t="str">
        <f>'EEff-MV_2024'!B16</f>
        <v>Hochofengas</v>
      </c>
      <c r="C19" t="str">
        <f t="shared" si="0"/>
        <v>Hochofengas</v>
      </c>
      <c r="D19" t="s">
        <v>96</v>
      </c>
      <c r="E19" s="32">
        <f>'EEffG-ENTWURF'!$C$13/3600*10^6</f>
        <v>1</v>
      </c>
      <c r="F19" s="60">
        <f t="shared" si="1"/>
        <v>3.5999999999999998E-6</v>
      </c>
      <c r="G19" s="33"/>
    </row>
    <row r="20" spans="1:7" x14ac:dyDescent="0.25">
      <c r="A20">
        <v>18</v>
      </c>
      <c r="B20" t="str">
        <f>'EEff-MV_2024'!B17</f>
        <v>Tiegelgas</v>
      </c>
      <c r="C20" t="str">
        <f t="shared" si="0"/>
        <v>Tiegelgas</v>
      </c>
      <c r="D20" t="s">
        <v>96</v>
      </c>
      <c r="E20" s="32">
        <f>'EEffG-ENTWURF'!$C$14/3600*10^6</f>
        <v>1.8888888888888888</v>
      </c>
      <c r="F20" s="60">
        <f t="shared" si="1"/>
        <v>6.8000000000000001E-6</v>
      </c>
      <c r="G20" s="33"/>
    </row>
    <row r="21" spans="1:7" x14ac:dyDescent="0.25">
      <c r="A21">
        <v>19</v>
      </c>
      <c r="B21" t="str">
        <f>'EEff-MV_2024'!B18</f>
        <v>Kokereigas</v>
      </c>
      <c r="C21" t="str">
        <f t="shared" si="0"/>
        <v>Kokereigas</v>
      </c>
      <c r="D21" t="s">
        <v>96</v>
      </c>
      <c r="E21" s="32">
        <f>'EEffG-ENTWURF'!$C$15/3600*10^6</f>
        <v>4.7777777777777777</v>
      </c>
      <c r="F21" s="60">
        <f t="shared" si="1"/>
        <v>1.7200000000000001E-5</v>
      </c>
      <c r="G21" s="33"/>
    </row>
    <row r="22" spans="1:7" x14ac:dyDescent="0.25">
      <c r="A22">
        <v>20</v>
      </c>
      <c r="B22" t="str">
        <f>'EEff-MV_2024'!B23</f>
        <v>Holzabfälle</v>
      </c>
      <c r="C22" t="str">
        <f t="shared" si="0"/>
        <v>Holzabfälle</v>
      </c>
      <c r="D22" t="s">
        <v>122</v>
      </c>
      <c r="E22" s="32">
        <f>'EEffG-ENTWURF'!$C$19/3600*10^9</f>
        <v>3111.1111111111113</v>
      </c>
      <c r="F22" s="60">
        <f t="shared" si="1"/>
        <v>1.12E-2</v>
      </c>
      <c r="G22" s="33"/>
    </row>
    <row r="23" spans="1:7" x14ac:dyDescent="0.25">
      <c r="A23">
        <v>21</v>
      </c>
      <c r="B23" t="str">
        <f>'EEff-MV_2024'!B24</f>
        <v>Holzkohle</v>
      </c>
      <c r="C23" t="str">
        <f t="shared" si="0"/>
        <v>Holzkohle</v>
      </c>
      <c r="D23" t="s">
        <v>122</v>
      </c>
      <c r="E23" s="32">
        <f>'EEff-MV_2024'!$C$24/3600*10^9</f>
        <v>7916.666666666667</v>
      </c>
      <c r="F23" s="60">
        <f t="shared" si="1"/>
        <v>2.8500000000000001E-2</v>
      </c>
      <c r="G23" s="33"/>
    </row>
    <row r="24" spans="1:7" x14ac:dyDescent="0.25">
      <c r="A24">
        <v>22</v>
      </c>
      <c r="B24" t="str">
        <f>'EEff-MV_2024'!B25</f>
        <v>Ablaugen</v>
      </c>
      <c r="C24" t="str">
        <f t="shared" si="0"/>
        <v>Ablaugen</v>
      </c>
      <c r="D24" t="s">
        <v>122</v>
      </c>
      <c r="E24" s="32">
        <f>'EEffG-ENTWURF'!$C$21/3600*10^9</f>
        <v>2500</v>
      </c>
      <c r="F24" s="60">
        <f t="shared" si="1"/>
        <v>8.9999999999999993E-3</v>
      </c>
      <c r="G24" s="33"/>
    </row>
    <row r="25" spans="1:7" x14ac:dyDescent="0.25">
      <c r="A25">
        <v>23</v>
      </c>
      <c r="B25" t="str">
        <f>'EEff-MV_2024'!B26</f>
        <v>Deponiegas</v>
      </c>
      <c r="C25" t="str">
        <f t="shared" si="0"/>
        <v>Deponiegas</v>
      </c>
      <c r="D25" t="s">
        <v>96</v>
      </c>
      <c r="E25" s="32">
        <f>'EEffG-ENTWURF'!$C$22/3600*10^6</f>
        <v>4.9166666666666661</v>
      </c>
      <c r="F25" s="60">
        <f t="shared" si="1"/>
        <v>1.7699999999999997E-5</v>
      </c>
      <c r="G25" s="33"/>
    </row>
    <row r="26" spans="1:7" x14ac:dyDescent="0.25">
      <c r="A26">
        <v>24</v>
      </c>
      <c r="B26" t="str">
        <f>'EEff-MV_2024'!B27</f>
        <v>Klärgas</v>
      </c>
      <c r="C26" t="str">
        <f t="shared" si="0"/>
        <v>Klärgas</v>
      </c>
      <c r="D26" t="s">
        <v>96</v>
      </c>
      <c r="E26" s="32">
        <f>'EEffG-ENTWURF'!$C$23/3600*10^6</f>
        <v>6.8888888888888884</v>
      </c>
      <c r="F26" s="60">
        <f t="shared" si="1"/>
        <v>2.48E-5</v>
      </c>
      <c r="G26" s="33"/>
    </row>
    <row r="27" spans="1:7" x14ac:dyDescent="0.25">
      <c r="A27">
        <v>25</v>
      </c>
      <c r="B27" t="str">
        <f>'EEff-MV_2024'!B29</f>
        <v>Bioethanol</v>
      </c>
      <c r="C27" t="str">
        <f t="shared" si="0"/>
        <v>Bioethanol</v>
      </c>
      <c r="D27" t="s">
        <v>92</v>
      </c>
      <c r="E27" s="32">
        <f>'EEffG-ENTWURF'!$C$25/3600*10^6*'EEffG-ENTWURF'!$F$25</f>
        <v>5.7039999999999997</v>
      </c>
      <c r="F27" s="60">
        <f t="shared" si="1"/>
        <v>2.0534399999999998E-5</v>
      </c>
      <c r="G27" s="33"/>
    </row>
    <row r="28" spans="1:7" x14ac:dyDescent="0.25">
      <c r="A28">
        <v>26</v>
      </c>
      <c r="B28" t="str">
        <f>'EEff-MV_2024'!B30</f>
        <v>Biodiesel</v>
      </c>
      <c r="C28" t="str">
        <f t="shared" si="0"/>
        <v>Biodiesel</v>
      </c>
      <c r="D28" t="s">
        <v>92</v>
      </c>
      <c r="E28" s="32">
        <f>'EEff-MV_2024'!$C$30/3600*10^6*'EEffG-ENTWURF'!$F$26</f>
        <v>8.67225</v>
      </c>
      <c r="F28" s="60">
        <f t="shared" si="1"/>
        <v>3.1220099999999996E-5</v>
      </c>
      <c r="G28" s="33"/>
    </row>
    <row r="29" spans="1:7" x14ac:dyDescent="0.25">
      <c r="A29">
        <v>27</v>
      </c>
      <c r="B29" t="str">
        <f>'EEff-MV_2024'!B31</f>
        <v>sonstige Biogene flüssig</v>
      </c>
      <c r="C29" t="str">
        <f t="shared" si="0"/>
        <v>sonstige Biogene flüssig</v>
      </c>
      <c r="D29" t="s">
        <v>92</v>
      </c>
      <c r="E29" s="32">
        <f>'EEff-MV_2024'!$C$30/3600*10^6*'EEffG-ENTWURF'!$F$26</f>
        <v>8.67225</v>
      </c>
      <c r="F29" s="60">
        <f t="shared" si="1"/>
        <v>3.1220099999999996E-5</v>
      </c>
      <c r="G29" s="33"/>
    </row>
    <row r="30" spans="1:7" x14ac:dyDescent="0.25">
      <c r="A30">
        <v>28</v>
      </c>
      <c r="B30" t="str">
        <f>'EEff-MV_2024'!B32</f>
        <v>sonstige Biogene fest</v>
      </c>
      <c r="C30" t="str">
        <f t="shared" si="0"/>
        <v>sonstige Biogene fest</v>
      </c>
      <c r="D30" t="s">
        <v>122</v>
      </c>
      <c r="E30" s="32">
        <f>'EEffG-ENTWURF'!$C$28/3600*10^9</f>
        <v>1722.2222222222222</v>
      </c>
      <c r="F30" s="60">
        <f t="shared" si="1"/>
        <v>6.1999999999999998E-3</v>
      </c>
      <c r="G30" s="33"/>
    </row>
    <row r="31" spans="1:7" x14ac:dyDescent="0.25">
      <c r="A31">
        <v>29</v>
      </c>
      <c r="B31" t="s">
        <v>164</v>
      </c>
      <c r="C31" t="str">
        <f t="shared" ref="C31" si="2">B31</f>
        <v>Haushaltsäbfälle</v>
      </c>
      <c r="D31" t="s">
        <v>122</v>
      </c>
      <c r="E31" s="32">
        <f>'EEffG-ENTWURF'!C16/3600*10^9</f>
        <v>2888.8888888888887</v>
      </c>
      <c r="F31" s="60">
        <f t="shared" si="1"/>
        <v>1.04E-2</v>
      </c>
      <c r="G31" s="33"/>
    </row>
    <row r="32" spans="1:7" x14ac:dyDescent="0.25">
      <c r="A32" t="s">
        <v>111</v>
      </c>
      <c r="B32" s="66"/>
      <c r="C32" t="str">
        <f t="shared" ref="C32:C41" si="3">A32&amp;"|"&amp;B32</f>
        <v>C1|</v>
      </c>
      <c r="D32" s="66"/>
      <c r="E32" s="39"/>
      <c r="F32" s="60">
        <f t="shared" si="1"/>
        <v>0</v>
      </c>
      <c r="G32" s="2"/>
    </row>
    <row r="33" spans="1:7" x14ac:dyDescent="0.25">
      <c r="A33" t="s">
        <v>112</v>
      </c>
      <c r="B33" s="2"/>
      <c r="C33" t="str">
        <f t="shared" si="3"/>
        <v>C2|</v>
      </c>
      <c r="D33" s="2"/>
      <c r="E33" s="39"/>
      <c r="F33" s="60">
        <f t="shared" si="1"/>
        <v>0</v>
      </c>
      <c r="G33" s="2"/>
    </row>
    <row r="34" spans="1:7" x14ac:dyDescent="0.25">
      <c r="A34" t="s">
        <v>115</v>
      </c>
      <c r="B34" s="2"/>
      <c r="C34" t="str">
        <f t="shared" si="3"/>
        <v>C3|</v>
      </c>
      <c r="D34" s="2"/>
      <c r="E34" s="39"/>
      <c r="F34" s="60">
        <f t="shared" si="1"/>
        <v>0</v>
      </c>
      <c r="G34" s="2"/>
    </row>
    <row r="35" spans="1:7" x14ac:dyDescent="0.25">
      <c r="A35" t="s">
        <v>116</v>
      </c>
      <c r="B35" s="2"/>
      <c r="C35" t="str">
        <f t="shared" si="3"/>
        <v>C4|</v>
      </c>
      <c r="D35" s="2"/>
      <c r="E35" s="39"/>
      <c r="F35" s="60">
        <f t="shared" si="1"/>
        <v>0</v>
      </c>
      <c r="G35" s="2"/>
    </row>
    <row r="36" spans="1:7" x14ac:dyDescent="0.25">
      <c r="A36" t="s">
        <v>117</v>
      </c>
      <c r="B36" s="2"/>
      <c r="C36" t="str">
        <f t="shared" si="3"/>
        <v>C5|</v>
      </c>
      <c r="D36" s="2"/>
      <c r="E36" s="39"/>
      <c r="F36" s="60">
        <f t="shared" si="1"/>
        <v>0</v>
      </c>
      <c r="G36" s="2"/>
    </row>
    <row r="37" spans="1:7" x14ac:dyDescent="0.25">
      <c r="A37" t="s">
        <v>124</v>
      </c>
      <c r="B37" s="2"/>
      <c r="C37" t="str">
        <f t="shared" si="3"/>
        <v>C6|</v>
      </c>
      <c r="D37" s="2"/>
      <c r="E37" s="39"/>
      <c r="F37" s="60">
        <f t="shared" si="1"/>
        <v>0</v>
      </c>
      <c r="G37" s="2"/>
    </row>
    <row r="38" spans="1:7" x14ac:dyDescent="0.25">
      <c r="A38" t="s">
        <v>125</v>
      </c>
      <c r="B38" s="2"/>
      <c r="C38" t="str">
        <f t="shared" si="3"/>
        <v>C7|</v>
      </c>
      <c r="D38" s="2"/>
      <c r="E38" s="39"/>
      <c r="F38" s="60">
        <f t="shared" si="1"/>
        <v>0</v>
      </c>
      <c r="G38" s="2"/>
    </row>
    <row r="39" spans="1:7" x14ac:dyDescent="0.25">
      <c r="A39" t="s">
        <v>126</v>
      </c>
      <c r="B39" s="2"/>
      <c r="C39" t="str">
        <f t="shared" si="3"/>
        <v>C8|</v>
      </c>
      <c r="D39" s="2"/>
      <c r="E39" s="39"/>
      <c r="F39" s="60">
        <f t="shared" si="1"/>
        <v>0</v>
      </c>
      <c r="G39" s="2"/>
    </row>
    <row r="40" spans="1:7" x14ac:dyDescent="0.25">
      <c r="A40" t="s">
        <v>127</v>
      </c>
      <c r="B40" s="2"/>
      <c r="C40" t="str">
        <f t="shared" si="3"/>
        <v>C9|</v>
      </c>
      <c r="D40" s="2"/>
      <c r="E40" s="39"/>
      <c r="F40" s="60">
        <f t="shared" si="1"/>
        <v>0</v>
      </c>
      <c r="G40" s="2"/>
    </row>
    <row r="41" spans="1:7" x14ac:dyDescent="0.25">
      <c r="A41" t="s">
        <v>128</v>
      </c>
      <c r="B41" s="2"/>
      <c r="C41" t="str">
        <f t="shared" si="3"/>
        <v>C10|</v>
      </c>
      <c r="D41" s="2"/>
      <c r="E41" s="39"/>
      <c r="F41" s="60">
        <f t="shared" si="1"/>
        <v>0</v>
      </c>
      <c r="G41" s="2"/>
    </row>
    <row r="42" spans="1:7" x14ac:dyDescent="0.25">
      <c r="A42" s="31" t="s">
        <v>114</v>
      </c>
      <c r="B42" s="31"/>
      <c r="C42" s="31"/>
      <c r="D42" s="31"/>
      <c r="E42" s="35"/>
      <c r="F42" s="31"/>
      <c r="G42" s="31"/>
    </row>
  </sheetData>
  <sheetProtection algorithmName="SHA-512" hashValue="n5hF6Lu5KVgqQiiEu/Q+XROLMlatv8VmJ3BHnPaONhkHEjPmMjRWsXckkF2vEIiVHHePUOgklwvLt8JC0zLwoA==" saltValue="0WewvAblW8sK4SaffEIWXQ==" spinCount="100000" sheet="1" objects="1" scenarios="1"/>
  <mergeCells count="1">
    <mergeCell ref="A1:G1"/>
  </mergeCells>
  <phoneticPr fontId="12" type="noConversion"/>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1CF7-06F4-48EA-9009-0B66942B863D}">
  <dimension ref="A1:D34"/>
  <sheetViews>
    <sheetView workbookViewId="0">
      <selection activeCell="G54" sqref="G54"/>
    </sheetView>
  </sheetViews>
  <sheetFormatPr baseColWidth="10" defaultRowHeight="15" x14ac:dyDescent="0.25"/>
  <cols>
    <col min="1" max="1" width="3.140625" bestFit="1" customWidth="1"/>
    <col min="2" max="2" width="46.42578125" customWidth="1"/>
    <col min="3" max="3" width="8.5703125" customWidth="1"/>
    <col min="4" max="4" width="10.42578125" bestFit="1" customWidth="1"/>
  </cols>
  <sheetData>
    <row r="1" spans="1:4" ht="15.75" thickBot="1" x14ac:dyDescent="0.3">
      <c r="A1" s="3"/>
      <c r="B1" s="4" t="s">
        <v>0</v>
      </c>
      <c r="C1" s="5" t="s">
        <v>2</v>
      </c>
      <c r="D1" s="4" t="s">
        <v>1</v>
      </c>
    </row>
    <row r="2" spans="1:4" ht="15.75" thickBot="1" x14ac:dyDescent="0.3">
      <c r="A2" s="6" t="s">
        <v>3</v>
      </c>
      <c r="B2" s="7" t="s">
        <v>4</v>
      </c>
      <c r="C2" s="8">
        <v>2.8899999999999999E-2</v>
      </c>
      <c r="D2" s="7" t="s">
        <v>5</v>
      </c>
    </row>
    <row r="3" spans="1:4" ht="15.75" thickBot="1" x14ac:dyDescent="0.3">
      <c r="A3" s="6" t="s">
        <v>6</v>
      </c>
      <c r="B3" s="7" t="s">
        <v>7</v>
      </c>
      <c r="C3" s="8">
        <v>2.7699999999999999E-2</v>
      </c>
      <c r="D3" s="7" t="s">
        <v>5</v>
      </c>
    </row>
    <row r="4" spans="1:4" ht="15.75" thickBot="1" x14ac:dyDescent="0.3">
      <c r="A4" s="6" t="s">
        <v>8</v>
      </c>
      <c r="B4" s="7" t="s">
        <v>9</v>
      </c>
      <c r="C4" s="8">
        <v>2.1299999999999999E-2</v>
      </c>
      <c r="D4" s="7" t="s">
        <v>5</v>
      </c>
    </row>
    <row r="5" spans="1:4" ht="15.75" thickBot="1" x14ac:dyDescent="0.3">
      <c r="A5" s="6" t="s">
        <v>10</v>
      </c>
      <c r="B5" s="7" t="s">
        <v>11</v>
      </c>
      <c r="C5" s="8">
        <v>4.2500000000000003E-2</v>
      </c>
      <c r="D5" s="7" t="s">
        <v>5</v>
      </c>
    </row>
    <row r="6" spans="1:4" ht="15.75" thickBot="1" x14ac:dyDescent="0.3">
      <c r="A6" s="6" t="s">
        <v>12</v>
      </c>
      <c r="B6" s="7" t="s">
        <v>13</v>
      </c>
      <c r="C6" s="8">
        <v>3.8399999999999997E-2</v>
      </c>
      <c r="D6" s="7" t="s">
        <v>5</v>
      </c>
    </row>
    <row r="7" spans="1:4" ht="15.75" thickBot="1" x14ac:dyDescent="0.3">
      <c r="A7" s="6" t="s">
        <v>14</v>
      </c>
      <c r="B7" s="7" t="s">
        <v>15</v>
      </c>
      <c r="C7" s="8">
        <v>4.1799999999999997E-2</v>
      </c>
      <c r="D7" s="7" t="s">
        <v>5</v>
      </c>
    </row>
    <row r="8" spans="1:4" ht="15.75" thickBot="1" x14ac:dyDescent="0.3">
      <c r="A8" s="6" t="s">
        <v>16</v>
      </c>
      <c r="B8" s="7" t="s">
        <v>17</v>
      </c>
      <c r="C8" s="8">
        <v>4.3400000000000001E-2</v>
      </c>
      <c r="D8" s="7" t="s">
        <v>5</v>
      </c>
    </row>
    <row r="9" spans="1:4" ht="15.75" thickBot="1" x14ac:dyDescent="0.3">
      <c r="A9" s="6" t="s">
        <v>18</v>
      </c>
      <c r="B9" s="7" t="s">
        <v>19</v>
      </c>
      <c r="C9" s="8">
        <v>4.24E-2</v>
      </c>
      <c r="D9" s="7" t="s">
        <v>5</v>
      </c>
    </row>
    <row r="10" spans="1:4" ht="15.75" thickBot="1" x14ac:dyDescent="0.3">
      <c r="A10" s="6" t="s">
        <v>20</v>
      </c>
      <c r="B10" s="7" t="s">
        <v>21</v>
      </c>
      <c r="C10" s="8">
        <v>4.2799999999999998E-2</v>
      </c>
      <c r="D10" s="7" t="s">
        <v>5</v>
      </c>
    </row>
    <row r="11" spans="1:4" ht="15.75" thickBot="1" x14ac:dyDescent="0.3">
      <c r="A11" s="6" t="s">
        <v>22</v>
      </c>
      <c r="B11" s="7" t="s">
        <v>23</v>
      </c>
      <c r="C11" s="8">
        <v>4.1200000000000001E-2</v>
      </c>
      <c r="D11" s="7" t="s">
        <v>5</v>
      </c>
    </row>
    <row r="12" spans="1:4" ht="15.75" thickBot="1" x14ac:dyDescent="0.3">
      <c r="A12" s="6" t="s">
        <v>24</v>
      </c>
      <c r="B12" s="7" t="s">
        <v>25</v>
      </c>
      <c r="C12" s="8">
        <v>4.6100000000000002E-2</v>
      </c>
      <c r="D12" s="7" t="s">
        <v>5</v>
      </c>
    </row>
    <row r="13" spans="1:4" ht="15.75" thickBot="1" x14ac:dyDescent="0.3">
      <c r="A13" s="6" t="s">
        <v>26</v>
      </c>
      <c r="B13" s="7" t="s">
        <v>27</v>
      </c>
      <c r="C13" s="8">
        <v>4.4200000000000003E-2</v>
      </c>
      <c r="D13" s="7" t="s">
        <v>5</v>
      </c>
    </row>
    <row r="14" spans="1:4" ht="15.75" thickBot="1" x14ac:dyDescent="0.3">
      <c r="A14" s="6" t="s">
        <v>28</v>
      </c>
      <c r="B14" s="7" t="s">
        <v>29</v>
      </c>
      <c r="C14" s="8">
        <v>2.6800000000000001E-2</v>
      </c>
      <c r="D14" s="7" t="s">
        <v>5</v>
      </c>
    </row>
    <row r="15" spans="1:4" ht="15.75" thickBot="1" x14ac:dyDescent="0.3">
      <c r="A15" s="6" t="s">
        <v>30</v>
      </c>
      <c r="B15" s="7" t="s">
        <v>31</v>
      </c>
      <c r="C15" s="8">
        <v>3.6700000000000003E-2</v>
      </c>
      <c r="D15" s="7" t="s">
        <v>32</v>
      </c>
    </row>
    <row r="16" spans="1:4" ht="15.75" thickBot="1" x14ac:dyDescent="0.3">
      <c r="A16" s="6" t="s">
        <v>33</v>
      </c>
      <c r="B16" s="7" t="s">
        <v>34</v>
      </c>
      <c r="C16" s="8">
        <v>3.2000000000000002E-3</v>
      </c>
      <c r="D16" s="7" t="s">
        <v>32</v>
      </c>
    </row>
    <row r="17" spans="1:4" ht="15.75" thickBot="1" x14ac:dyDescent="0.3">
      <c r="A17" s="6" t="s">
        <v>35</v>
      </c>
      <c r="B17" s="7" t="s">
        <v>36</v>
      </c>
      <c r="C17" s="8">
        <v>7.0000000000000001E-3</v>
      </c>
      <c r="D17" s="7" t="s">
        <v>32</v>
      </c>
    </row>
    <row r="18" spans="1:4" ht="15.75" thickBot="1" x14ac:dyDescent="0.3">
      <c r="A18" s="6" t="s">
        <v>37</v>
      </c>
      <c r="B18" s="7" t="s">
        <v>38</v>
      </c>
      <c r="C18" s="8">
        <v>1.7399999999999999E-2</v>
      </c>
      <c r="D18" s="7" t="s">
        <v>32</v>
      </c>
    </row>
    <row r="19" spans="1:4" ht="15.75" thickBot="1" x14ac:dyDescent="0.3">
      <c r="A19" s="6" t="s">
        <v>39</v>
      </c>
      <c r="B19" s="7" t="s">
        <v>40</v>
      </c>
      <c r="C19" s="8">
        <v>1.9699999999999999E-2</v>
      </c>
      <c r="D19" s="7" t="s">
        <v>5</v>
      </c>
    </row>
    <row r="20" spans="1:4" ht="15.75" thickBot="1" x14ac:dyDescent="0.3">
      <c r="A20" s="6" t="s">
        <v>41</v>
      </c>
      <c r="B20" s="7" t="s">
        <v>42</v>
      </c>
      <c r="C20" s="8">
        <v>1.04E-2</v>
      </c>
      <c r="D20" s="7" t="s">
        <v>5</v>
      </c>
    </row>
    <row r="21" spans="1:4" ht="15.75" thickBot="1" x14ac:dyDescent="0.3">
      <c r="A21" s="6" t="s">
        <v>43</v>
      </c>
      <c r="B21" s="7" t="s">
        <v>44</v>
      </c>
      <c r="C21" s="8">
        <v>1.43E-2</v>
      </c>
      <c r="D21" s="7" t="s">
        <v>5</v>
      </c>
    </row>
    <row r="22" spans="1:4" ht="15.75" thickBot="1" x14ac:dyDescent="0.3">
      <c r="A22" s="6" t="s">
        <v>45</v>
      </c>
      <c r="B22" s="7" t="s">
        <v>46</v>
      </c>
      <c r="C22" s="8">
        <v>1.7299999999999999E-2</v>
      </c>
      <c r="D22" s="7" t="s">
        <v>5</v>
      </c>
    </row>
    <row r="23" spans="1:4" ht="15.75" thickBot="1" x14ac:dyDescent="0.3">
      <c r="A23" s="6" t="s">
        <v>47</v>
      </c>
      <c r="B23" s="7" t="s">
        <v>48</v>
      </c>
      <c r="C23" s="8">
        <v>1.11E-2</v>
      </c>
      <c r="D23" s="7" t="s">
        <v>5</v>
      </c>
    </row>
    <row r="24" spans="1:4" ht="15.75" thickBot="1" x14ac:dyDescent="0.3">
      <c r="A24" s="6" t="s">
        <v>49</v>
      </c>
      <c r="B24" s="7" t="s">
        <v>50</v>
      </c>
      <c r="C24" s="8">
        <v>2.8500000000000001E-2</v>
      </c>
      <c r="D24" s="7" t="s">
        <v>5</v>
      </c>
    </row>
    <row r="25" spans="1:4" ht="15.75" thickBot="1" x14ac:dyDescent="0.3">
      <c r="A25" s="6" t="s">
        <v>51</v>
      </c>
      <c r="B25" s="7" t="s">
        <v>52</v>
      </c>
      <c r="C25" s="8">
        <v>8.5000000000000006E-3</v>
      </c>
      <c r="D25" s="7" t="s">
        <v>5</v>
      </c>
    </row>
    <row r="26" spans="1:4" ht="15.75" thickBot="1" x14ac:dyDescent="0.3">
      <c r="A26" s="6" t="s">
        <v>53</v>
      </c>
      <c r="B26" s="7" t="s">
        <v>54</v>
      </c>
      <c r="C26" s="8">
        <v>1.4800000000000001E-2</v>
      </c>
      <c r="D26" s="7" t="s">
        <v>32</v>
      </c>
    </row>
    <row r="27" spans="1:4" ht="15.75" thickBot="1" x14ac:dyDescent="0.3">
      <c r="A27" s="6" t="s">
        <v>55</v>
      </c>
      <c r="B27" s="7" t="s">
        <v>56</v>
      </c>
      <c r="C27" s="8">
        <v>1.7299999999999999E-2</v>
      </c>
      <c r="D27" s="7" t="s">
        <v>32</v>
      </c>
    </row>
    <row r="28" spans="1:4" ht="15.75" thickBot="1" x14ac:dyDescent="0.3">
      <c r="A28" s="6" t="s">
        <v>57</v>
      </c>
      <c r="B28" s="7" t="s">
        <v>58</v>
      </c>
      <c r="C28" s="8">
        <v>3.6700000000000003E-2</v>
      </c>
      <c r="D28" s="7" t="s">
        <v>32</v>
      </c>
    </row>
    <row r="29" spans="1:4" ht="15.75" thickBot="1" x14ac:dyDescent="0.3">
      <c r="A29" s="6" t="s">
        <v>59</v>
      </c>
      <c r="B29" s="7" t="s">
        <v>60</v>
      </c>
      <c r="C29" s="8">
        <v>2.7300000000000001E-2</v>
      </c>
      <c r="D29" s="7" t="s">
        <v>5</v>
      </c>
    </row>
    <row r="30" spans="1:4" ht="15.75" thickBot="1" x14ac:dyDescent="0.3">
      <c r="A30" s="6" t="s">
        <v>61</v>
      </c>
      <c r="B30" s="7" t="s">
        <v>62</v>
      </c>
      <c r="C30" s="8">
        <v>3.73E-2</v>
      </c>
      <c r="D30" s="7" t="s">
        <v>5</v>
      </c>
    </row>
    <row r="31" spans="1:4" ht="15.75" thickBot="1" x14ac:dyDescent="0.3">
      <c r="A31" s="6" t="s">
        <v>63</v>
      </c>
      <c r="B31" s="7" t="s">
        <v>64</v>
      </c>
      <c r="C31" s="8">
        <v>3.85E-2</v>
      </c>
      <c r="D31" s="7" t="s">
        <v>5</v>
      </c>
    </row>
    <row r="32" spans="1:4" ht="15.75" thickBot="1" x14ac:dyDescent="0.3">
      <c r="A32" s="6" t="s">
        <v>65</v>
      </c>
      <c r="B32" s="7" t="s">
        <v>66</v>
      </c>
      <c r="C32" s="8">
        <v>6.4999999999999997E-3</v>
      </c>
      <c r="D32" s="7" t="s">
        <v>5</v>
      </c>
    </row>
    <row r="33" spans="1:4" ht="15.75" thickBot="1" x14ac:dyDescent="0.3">
      <c r="A33" s="6" t="s">
        <v>67</v>
      </c>
      <c r="B33" s="7" t="s">
        <v>68</v>
      </c>
      <c r="C33" s="8">
        <v>3.5999999999999999E-3</v>
      </c>
      <c r="D33" s="7" t="s">
        <v>69</v>
      </c>
    </row>
    <row r="34" spans="1:4" ht="15.75" thickBot="1" x14ac:dyDescent="0.3">
      <c r="A34" s="6" t="s">
        <v>70</v>
      </c>
      <c r="B34" s="7" t="s">
        <v>71</v>
      </c>
      <c r="C34" s="8">
        <v>3.5999999999999999E-3</v>
      </c>
      <c r="D34" s="7" t="s">
        <v>69</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A8D00-C976-4B03-A0A4-D6E3619D9811}">
  <sheetPr>
    <tabColor theme="1"/>
  </sheetPr>
  <dimension ref="A1:I69"/>
  <sheetViews>
    <sheetView zoomScale="130" zoomScaleNormal="130" workbookViewId="0">
      <selection sqref="A1:H1"/>
    </sheetView>
  </sheetViews>
  <sheetFormatPr baseColWidth="10" defaultRowHeight="15" x14ac:dyDescent="0.25"/>
  <cols>
    <col min="1" max="1" width="19.7109375" customWidth="1"/>
    <col min="2" max="2" width="7.42578125" bestFit="1" customWidth="1"/>
    <col min="6" max="6" width="12.140625" customWidth="1"/>
    <col min="7" max="7" width="7.42578125" customWidth="1"/>
    <col min="8" max="8" width="89.42578125" bestFit="1" customWidth="1"/>
  </cols>
  <sheetData>
    <row r="1" spans="1:9" ht="24" x14ac:dyDescent="0.4">
      <c r="A1" s="95" t="s">
        <v>104</v>
      </c>
      <c r="B1" s="95"/>
      <c r="C1" s="95"/>
      <c r="D1" s="95"/>
      <c r="E1" s="95"/>
      <c r="F1" s="95"/>
      <c r="G1" s="95"/>
      <c r="H1" s="95"/>
      <c r="I1" s="13"/>
    </row>
    <row r="2" spans="1:9" x14ac:dyDescent="0.25">
      <c r="A2" s="13"/>
      <c r="B2" s="13"/>
      <c r="C2" s="13"/>
      <c r="D2" s="13"/>
      <c r="E2" s="13"/>
      <c r="F2" s="13"/>
      <c r="G2" s="13"/>
      <c r="H2" s="13"/>
      <c r="I2" s="13"/>
    </row>
    <row r="3" spans="1:9" ht="35.25" customHeight="1" x14ac:dyDescent="0.25">
      <c r="A3" s="96" t="s">
        <v>141</v>
      </c>
      <c r="B3" s="96"/>
      <c r="C3" s="96"/>
      <c r="D3" s="96"/>
      <c r="E3" s="96"/>
      <c r="F3" s="96"/>
      <c r="G3" s="96"/>
      <c r="H3" s="96"/>
      <c r="I3" s="13"/>
    </row>
    <row r="4" spans="1:9" x14ac:dyDescent="0.25">
      <c r="A4" s="13"/>
      <c r="B4" s="13"/>
      <c r="C4" s="13"/>
      <c r="D4" s="13"/>
      <c r="E4" s="13"/>
      <c r="F4" s="13"/>
      <c r="G4" s="13"/>
      <c r="H4" s="13"/>
      <c r="I4" s="13"/>
    </row>
    <row r="5" spans="1:9" ht="19.5" x14ac:dyDescent="0.3">
      <c r="A5" s="22" t="s">
        <v>105</v>
      </c>
      <c r="B5" s="22"/>
      <c r="C5" s="22"/>
      <c r="D5" s="22"/>
      <c r="E5" s="22"/>
      <c r="F5" s="22"/>
      <c r="G5" s="22"/>
      <c r="H5" s="22"/>
      <c r="I5" s="13"/>
    </row>
    <row r="6" spans="1:9" x14ac:dyDescent="0.25">
      <c r="A6" s="97" t="s">
        <v>181</v>
      </c>
      <c r="B6" s="97"/>
      <c r="C6" s="97"/>
      <c r="D6" s="97"/>
      <c r="E6" s="97"/>
      <c r="F6" s="97"/>
      <c r="G6" s="97"/>
      <c r="H6" s="97"/>
      <c r="I6" s="13"/>
    </row>
    <row r="7" spans="1:9" x14ac:dyDescent="0.25">
      <c r="A7" s="97" t="s">
        <v>155</v>
      </c>
      <c r="B7" s="97"/>
      <c r="C7" s="97"/>
      <c r="D7" s="97"/>
      <c r="E7" s="97"/>
      <c r="F7" s="97"/>
      <c r="G7" s="97"/>
      <c r="H7" s="97"/>
      <c r="I7" s="13"/>
    </row>
    <row r="8" spans="1:9" x14ac:dyDescent="0.25">
      <c r="A8" s="97" t="s">
        <v>140</v>
      </c>
      <c r="B8" s="97"/>
      <c r="C8" s="97"/>
      <c r="D8" s="97"/>
      <c r="E8" s="97"/>
      <c r="F8" s="97"/>
      <c r="G8" s="97"/>
      <c r="H8" s="97"/>
      <c r="I8" s="13"/>
    </row>
    <row r="9" spans="1:9" x14ac:dyDescent="0.25">
      <c r="A9" s="97" t="s">
        <v>130</v>
      </c>
      <c r="B9" s="97"/>
      <c r="C9" s="97"/>
      <c r="D9" s="97"/>
      <c r="E9" s="97"/>
      <c r="F9" s="97"/>
      <c r="G9" s="97"/>
      <c r="H9" s="97"/>
      <c r="I9" s="13"/>
    </row>
    <row r="10" spans="1:9" x14ac:dyDescent="0.25">
      <c r="A10" s="97" t="s">
        <v>160</v>
      </c>
      <c r="B10" s="97"/>
      <c r="C10" s="97"/>
      <c r="D10" s="97"/>
      <c r="E10" s="97"/>
      <c r="F10" s="97"/>
      <c r="G10" s="97"/>
      <c r="H10" s="97"/>
      <c r="I10" s="13"/>
    </row>
    <row r="11" spans="1:9" x14ac:dyDescent="0.25">
      <c r="A11" s="97" t="s">
        <v>182</v>
      </c>
      <c r="B11" s="97"/>
      <c r="C11" s="97"/>
      <c r="D11" s="97"/>
      <c r="E11" s="97"/>
      <c r="F11" s="97"/>
      <c r="G11" s="97"/>
      <c r="H11" s="97"/>
      <c r="I11" s="13"/>
    </row>
    <row r="12" spans="1:9" x14ac:dyDescent="0.25">
      <c r="A12" s="13"/>
      <c r="B12" s="13"/>
      <c r="C12" s="13"/>
      <c r="D12" s="13"/>
      <c r="E12" s="13"/>
      <c r="F12" s="13"/>
      <c r="G12" s="13"/>
      <c r="H12" s="13"/>
      <c r="I12" s="13"/>
    </row>
    <row r="13" spans="1:9" ht="19.5" x14ac:dyDescent="0.25">
      <c r="A13" s="98" t="s">
        <v>152</v>
      </c>
      <c r="B13" s="98"/>
      <c r="C13" s="98"/>
      <c r="D13" s="98"/>
      <c r="E13" s="98"/>
      <c r="F13" s="98"/>
      <c r="G13" s="98"/>
      <c r="H13" s="98"/>
      <c r="I13" s="13"/>
    </row>
    <row r="14" spans="1:9" x14ac:dyDescent="0.25">
      <c r="A14" s="13"/>
      <c r="B14" s="13"/>
      <c r="C14" s="13"/>
      <c r="D14" s="13"/>
      <c r="E14" s="13"/>
      <c r="F14" s="13"/>
      <c r="G14" s="13"/>
      <c r="H14" s="13"/>
      <c r="I14" s="13"/>
    </row>
    <row r="15" spans="1:9" x14ac:dyDescent="0.25">
      <c r="A15" s="99" t="s">
        <v>143</v>
      </c>
      <c r="B15" s="99"/>
      <c r="C15" s="99"/>
      <c r="D15" s="99"/>
      <c r="E15" s="99"/>
      <c r="F15" s="99"/>
      <c r="G15" s="99"/>
      <c r="H15" s="99"/>
      <c r="I15" s="13"/>
    </row>
    <row r="16" spans="1:9" x14ac:dyDescent="0.25">
      <c r="A16" s="46"/>
      <c r="B16" s="46"/>
      <c r="C16" s="46"/>
      <c r="D16" s="46"/>
      <c r="E16" s="46"/>
      <c r="F16" s="46"/>
      <c r="G16" s="46"/>
      <c r="H16" s="46"/>
      <c r="I16" s="13"/>
    </row>
    <row r="17" spans="1:9" x14ac:dyDescent="0.25">
      <c r="A17" s="54" t="s">
        <v>131</v>
      </c>
      <c r="B17" s="54" t="s">
        <v>1</v>
      </c>
      <c r="C17" s="55" t="s">
        <v>135</v>
      </c>
      <c r="D17" s="55" t="s">
        <v>109</v>
      </c>
      <c r="E17" s="55" t="s">
        <v>107</v>
      </c>
      <c r="F17" s="55" t="s">
        <v>95</v>
      </c>
      <c r="G17" s="55" t="s">
        <v>133</v>
      </c>
      <c r="H17" s="13" t="s">
        <v>136</v>
      </c>
      <c r="I17" s="13"/>
    </row>
    <row r="18" spans="1:9" x14ac:dyDescent="0.25">
      <c r="A18" s="25" t="s">
        <v>78</v>
      </c>
      <c r="B18" s="43" t="str">
        <f>IFERROR(INDEX(Energieinhalte!$D$3:$D$42,MATCH($A18,Energieinhalte!$C$3:$C$42,0)),"")</f>
        <v>kWh</v>
      </c>
      <c r="C18" s="56">
        <v>1200000</v>
      </c>
      <c r="D18" s="56"/>
      <c r="E18" s="56">
        <v>1200000</v>
      </c>
      <c r="F18" s="34">
        <f>E18*IFERROR(INDEX(Energieinhalte!$E$3:$E$42,MATCH($A18,Energieinhalte!$C$3:$C$42,0)),0)</f>
        <v>1200000</v>
      </c>
      <c r="G18" s="45">
        <f>E18*IFERROR(INDEX(Energieinhalte!$F$3:$F$42,MATCH($A18,Energieinhalte!$C$3:$C$42,0)),0)</f>
        <v>4.3199999999999994</v>
      </c>
      <c r="H18" s="26" t="s">
        <v>147</v>
      </c>
      <c r="I18" s="13"/>
    </row>
    <row r="19" spans="1:9" x14ac:dyDescent="0.25">
      <c r="A19" s="25" t="s">
        <v>79</v>
      </c>
      <c r="B19" s="43" t="str">
        <f>IFERROR(INDEX(Energieinhalte!$D$3:$D$42,MATCH($A19,Energieinhalte!$C$3:$C$42,0)),"")</f>
        <v>kWh</v>
      </c>
      <c r="C19" s="56"/>
      <c r="D19" s="56"/>
      <c r="E19" s="56"/>
      <c r="F19" s="34">
        <f>E19*IFERROR(INDEX(Energieinhalte!$E$3:$E$42,MATCH($A19,Energieinhalte!$C$3:$C$42,0)),0)</f>
        <v>0</v>
      </c>
      <c r="G19" s="45">
        <f>E19*IFERROR(INDEX(Energieinhalte!$F$3:$F$42,MATCH($A19,Energieinhalte!$C$3:$C$42,0)),0)</f>
        <v>0</v>
      </c>
      <c r="H19" s="26"/>
      <c r="I19" s="13"/>
    </row>
    <row r="20" spans="1:9" x14ac:dyDescent="0.25">
      <c r="A20" s="57" t="s">
        <v>31</v>
      </c>
      <c r="B20" s="43" t="str">
        <f>IFERROR(INDEX(Energieinhalte!$D$3:$D$42,MATCH($A20,Energieinhalte!$C$3:$C$42,0)),"")</f>
        <v>m³</v>
      </c>
      <c r="C20" s="56">
        <v>150000</v>
      </c>
      <c r="D20" s="56"/>
      <c r="E20" s="56">
        <v>150000</v>
      </c>
      <c r="F20" s="34">
        <f>E20*IFERROR(INDEX(Energieinhalte!$E$3:$E$42,MATCH($A20,Energieinhalte!$C$3:$C$42,0)),0)</f>
        <v>1550000</v>
      </c>
      <c r="G20" s="45">
        <f>E20*IFERROR(INDEX(Energieinhalte!$F$3:$F$42,MATCH($A20,Energieinhalte!$C$3:$C$42,0)),0)</f>
        <v>5.58</v>
      </c>
      <c r="H20" s="26" t="s">
        <v>148</v>
      </c>
      <c r="I20" s="13"/>
    </row>
    <row r="21" spans="1:9" x14ac:dyDescent="0.25">
      <c r="A21" s="54" t="s">
        <v>142</v>
      </c>
      <c r="B21" s="54"/>
      <c r="C21" s="54"/>
      <c r="D21" s="54"/>
      <c r="E21" s="58"/>
      <c r="F21" s="58">
        <f>SUM(F18:F20)</f>
        <v>2750000</v>
      </c>
      <c r="G21" s="59">
        <f>SUM(G18:G20)</f>
        <v>9.8999999999999986</v>
      </c>
      <c r="H21" s="13"/>
      <c r="I21" s="13"/>
    </row>
    <row r="22" spans="1:9" x14ac:dyDescent="0.25">
      <c r="A22" s="13"/>
      <c r="B22" s="13"/>
      <c r="C22" s="13"/>
      <c r="D22" s="13"/>
      <c r="E22" s="13"/>
      <c r="F22" s="13"/>
      <c r="G22" s="13"/>
      <c r="H22" s="13"/>
      <c r="I22" s="13"/>
    </row>
    <row r="23" spans="1:9" ht="19.5" x14ac:dyDescent="0.25">
      <c r="A23" s="98" t="s">
        <v>153</v>
      </c>
      <c r="B23" s="98"/>
      <c r="C23" s="98"/>
      <c r="D23" s="98"/>
      <c r="E23" s="98"/>
      <c r="F23" s="98"/>
      <c r="G23" s="98"/>
      <c r="H23" s="98"/>
      <c r="I23" s="13"/>
    </row>
    <row r="24" spans="1:9" x14ac:dyDescent="0.25">
      <c r="A24" s="13"/>
      <c r="B24" s="13"/>
      <c r="C24" s="13"/>
      <c r="D24" s="13"/>
      <c r="E24" s="13"/>
      <c r="F24" s="13"/>
      <c r="G24" s="13"/>
      <c r="H24" s="13"/>
      <c r="I24" s="13"/>
    </row>
    <row r="25" spans="1:9" x14ac:dyDescent="0.25">
      <c r="A25" s="99" t="s">
        <v>149</v>
      </c>
      <c r="B25" s="99"/>
      <c r="C25" s="99"/>
      <c r="D25" s="99"/>
      <c r="E25" s="99"/>
      <c r="F25" s="99"/>
      <c r="G25" s="99"/>
      <c r="H25" s="99"/>
      <c r="I25" s="13"/>
    </row>
    <row r="26" spans="1:9" x14ac:dyDescent="0.25">
      <c r="A26" s="46"/>
      <c r="B26" s="46"/>
      <c r="C26" s="46"/>
      <c r="D26" s="46"/>
      <c r="E26" s="46"/>
      <c r="F26" s="46"/>
      <c r="G26" s="46"/>
      <c r="H26" s="46"/>
      <c r="I26" s="13"/>
    </row>
    <row r="27" spans="1:9" x14ac:dyDescent="0.25">
      <c r="A27" s="54" t="s">
        <v>131</v>
      </c>
      <c r="B27" s="54" t="s">
        <v>1</v>
      </c>
      <c r="C27" s="55" t="s">
        <v>135</v>
      </c>
      <c r="D27" s="55" t="s">
        <v>109</v>
      </c>
      <c r="E27" s="55" t="s">
        <v>107</v>
      </c>
      <c r="F27" s="55" t="s">
        <v>95</v>
      </c>
      <c r="G27" s="55" t="s">
        <v>133</v>
      </c>
      <c r="H27" s="13" t="s">
        <v>136</v>
      </c>
      <c r="I27" s="13"/>
    </row>
    <row r="28" spans="1:9" x14ac:dyDescent="0.25">
      <c r="A28" s="25" t="s">
        <v>78</v>
      </c>
      <c r="B28" s="43" t="str">
        <f>IFERROR(INDEX(Energieinhalte!$D$3:$D$42,MATCH($A28,Energieinhalte!$C$3:$C$42,0)),"")</f>
        <v>kWh</v>
      </c>
      <c r="C28" s="56">
        <v>1200000</v>
      </c>
      <c r="D28" s="56"/>
      <c r="E28" s="56">
        <v>1200000</v>
      </c>
      <c r="F28" s="34">
        <f>E28*IFERROR(INDEX(Energieinhalte!$E$3:$E$42,MATCH($A28,Energieinhalte!$C$3:$C$42,0)),0)</f>
        <v>1200000</v>
      </c>
      <c r="G28" s="45">
        <f>E28*IFERROR(INDEX(Energieinhalte!$F$3:$F$42,MATCH($A28,Energieinhalte!$C$3:$C$42,0)),0)</f>
        <v>4.3199999999999994</v>
      </c>
      <c r="H28" s="26" t="s">
        <v>147</v>
      </c>
      <c r="I28" s="13"/>
    </row>
    <row r="29" spans="1:9" x14ac:dyDescent="0.25">
      <c r="A29" s="25" t="s">
        <v>79</v>
      </c>
      <c r="B29" s="43" t="str">
        <f>IFERROR(INDEX(Energieinhalte!$D$3:$D$42,MATCH($A29,Energieinhalte!$C$3:$C$42,0)),"")</f>
        <v>kWh</v>
      </c>
      <c r="C29" s="56">
        <v>1300000</v>
      </c>
      <c r="D29" s="56"/>
      <c r="E29" s="56">
        <v>1300000</v>
      </c>
      <c r="F29" s="34">
        <f>E29*IFERROR(INDEX(Energieinhalte!$E$3:$E$42,MATCH($A29,Energieinhalte!$C$3:$C$42,0)),0)</f>
        <v>1300000</v>
      </c>
      <c r="G29" s="45">
        <f>E29*IFERROR(INDEX(Energieinhalte!$F$3:$F$42,MATCH($A29,Energieinhalte!$C$3:$C$42,0)),0)</f>
        <v>4.68</v>
      </c>
      <c r="H29" s="26" t="s">
        <v>150</v>
      </c>
      <c r="I29" s="13"/>
    </row>
    <row r="30" spans="1:9" x14ac:dyDescent="0.25">
      <c r="A30" s="57" t="s">
        <v>19</v>
      </c>
      <c r="B30" s="43" t="str">
        <f>IFERROR(INDEX(Energieinhalte!$D$3:$D$42,MATCH($A30,Energieinhalte!$C$3:$C$42,0)),"")</f>
        <v>Liter</v>
      </c>
      <c r="C30" s="56">
        <v>50000</v>
      </c>
      <c r="D30" s="56"/>
      <c r="E30" s="56">
        <v>50000</v>
      </c>
      <c r="F30" s="34">
        <f>E30*IFERROR(INDEX(Energieinhalte!$E$3:$E$42,MATCH($A30,Energieinhalte!$C$3:$C$42,0)),0)</f>
        <v>498784.72222222225</v>
      </c>
      <c r="G30" s="45">
        <f>E30*IFERROR(INDEX(Energieinhalte!$F$3:$F$42,MATCH($A30,Energieinhalte!$C$3:$C$42,0)),0)</f>
        <v>1.795625</v>
      </c>
      <c r="H30" s="26" t="s">
        <v>151</v>
      </c>
      <c r="I30" s="13"/>
    </row>
    <row r="31" spans="1:9" x14ac:dyDescent="0.25">
      <c r="A31" s="54" t="s">
        <v>142</v>
      </c>
      <c r="B31" s="54"/>
      <c r="C31" s="54"/>
      <c r="D31" s="54"/>
      <c r="E31" s="58"/>
      <c r="F31" s="58">
        <f>SUM(F28:F30)</f>
        <v>2998784.722222222</v>
      </c>
      <c r="G31" s="59">
        <f>SUM(G28:G30)</f>
        <v>10.795624999999999</v>
      </c>
      <c r="H31" s="13"/>
      <c r="I31" s="13"/>
    </row>
    <row r="32" spans="1:9" x14ac:dyDescent="0.25">
      <c r="A32" s="13"/>
      <c r="B32" s="13"/>
      <c r="C32" s="13"/>
      <c r="D32" s="13"/>
      <c r="E32" s="13"/>
      <c r="F32" s="13"/>
      <c r="G32" s="13"/>
      <c r="H32" s="13"/>
      <c r="I32" s="13"/>
    </row>
    <row r="33" spans="1:9" ht="19.5" x14ac:dyDescent="0.25">
      <c r="A33" s="98" t="s">
        <v>154</v>
      </c>
      <c r="B33" s="98"/>
      <c r="C33" s="98"/>
      <c r="D33" s="98"/>
      <c r="E33" s="98"/>
      <c r="F33" s="98"/>
      <c r="G33" s="98"/>
      <c r="H33" s="98"/>
      <c r="I33" s="13"/>
    </row>
    <row r="34" spans="1:9" x14ac:dyDescent="0.25">
      <c r="A34" s="13"/>
      <c r="B34" s="13"/>
      <c r="C34" s="13"/>
      <c r="D34" s="13"/>
      <c r="E34" s="13"/>
      <c r="F34" s="13"/>
      <c r="G34" s="13"/>
      <c r="H34" s="13"/>
      <c r="I34" s="13"/>
    </row>
    <row r="35" spans="1:9" x14ac:dyDescent="0.25">
      <c r="A35" s="100" t="s">
        <v>144</v>
      </c>
      <c r="B35" s="100"/>
      <c r="C35" s="100"/>
      <c r="D35" s="100"/>
      <c r="E35" s="100"/>
      <c r="F35" s="100"/>
      <c r="G35" s="100"/>
      <c r="H35" s="100"/>
      <c r="I35" s="13"/>
    </row>
    <row r="36" spans="1:9" x14ac:dyDescent="0.25">
      <c r="A36" s="46"/>
      <c r="B36" s="46"/>
      <c r="C36" s="46"/>
      <c r="D36" s="46"/>
      <c r="E36" s="46"/>
      <c r="F36" s="46"/>
      <c r="G36" s="46"/>
      <c r="H36" s="46"/>
      <c r="I36" s="13"/>
    </row>
    <row r="37" spans="1:9" x14ac:dyDescent="0.25">
      <c r="A37" s="54" t="s">
        <v>131</v>
      </c>
      <c r="B37" s="54" t="s">
        <v>1</v>
      </c>
      <c r="C37" s="55" t="s">
        <v>135</v>
      </c>
      <c r="D37" s="55" t="s">
        <v>109</v>
      </c>
      <c r="E37" s="55" t="s">
        <v>107</v>
      </c>
      <c r="F37" s="55" t="s">
        <v>95</v>
      </c>
      <c r="G37" s="55" t="s">
        <v>133</v>
      </c>
      <c r="H37" s="13" t="s">
        <v>136</v>
      </c>
      <c r="I37" s="13"/>
    </row>
    <row r="38" spans="1:9" x14ac:dyDescent="0.25">
      <c r="A38" s="25" t="s">
        <v>78</v>
      </c>
      <c r="B38" s="43" t="str">
        <f>IFERROR(INDEX(Energieinhalte!$D$3:$D$42,MATCH($A38,Energieinhalte!$C$3:$C$42,0)),"")</f>
        <v>kWh</v>
      </c>
      <c r="C38" s="56">
        <v>350000</v>
      </c>
      <c r="D38" s="56">
        <v>150000</v>
      </c>
      <c r="E38" s="56">
        <v>200000</v>
      </c>
      <c r="F38" s="34">
        <f>E38*IFERROR(INDEX(Energieinhalte!$E$3:$E$42,MATCH($A38,Energieinhalte!$C$3:$C$42,0)),0)</f>
        <v>200000</v>
      </c>
      <c r="G38" s="45">
        <f>E38*IFERROR(INDEX(Energieinhalte!$F$3:$F$42,MATCH($A38,Energieinhalte!$C$3:$C$42,0)),0)</f>
        <v>0.72</v>
      </c>
      <c r="H38" s="26" t="s">
        <v>183</v>
      </c>
      <c r="I38" s="13"/>
    </row>
    <row r="39" spans="1:9" x14ac:dyDescent="0.25">
      <c r="A39" s="54" t="s">
        <v>142</v>
      </c>
      <c r="B39" s="54"/>
      <c r="C39" s="54"/>
      <c r="D39" s="54"/>
      <c r="E39" s="58"/>
      <c r="F39" s="58">
        <f>SUM(F38)</f>
        <v>200000</v>
      </c>
      <c r="G39" s="59">
        <f>SUM(G38)</f>
        <v>0.72</v>
      </c>
      <c r="H39" s="26"/>
      <c r="I39" s="13"/>
    </row>
    <row r="40" spans="1:9" x14ac:dyDescent="0.25">
      <c r="A40" s="13"/>
      <c r="B40" s="13"/>
      <c r="C40" s="13"/>
      <c r="D40" s="13"/>
      <c r="E40" s="13"/>
      <c r="F40" s="13"/>
      <c r="G40" s="13"/>
      <c r="H40" s="13"/>
      <c r="I40" s="13"/>
    </row>
    <row r="41" spans="1:9" ht="19.5" x14ac:dyDescent="0.25">
      <c r="A41" s="98" t="s">
        <v>156</v>
      </c>
      <c r="B41" s="98"/>
      <c r="C41" s="98"/>
      <c r="D41" s="98"/>
      <c r="E41" s="98"/>
      <c r="F41" s="98"/>
      <c r="G41" s="98"/>
      <c r="H41" s="98"/>
      <c r="I41" s="13"/>
    </row>
    <row r="42" spans="1:9" x14ac:dyDescent="0.25">
      <c r="A42" s="13"/>
      <c r="B42" s="13"/>
      <c r="C42" s="13"/>
      <c r="D42" s="13"/>
      <c r="E42" s="13"/>
      <c r="F42" s="13"/>
      <c r="G42" s="13"/>
      <c r="H42" s="13"/>
      <c r="I42" s="13"/>
    </row>
    <row r="43" spans="1:9" x14ac:dyDescent="0.25">
      <c r="A43" s="100" t="s">
        <v>145</v>
      </c>
      <c r="B43" s="100"/>
      <c r="C43" s="100"/>
      <c r="D43" s="100"/>
      <c r="E43" s="100"/>
      <c r="F43" s="100"/>
      <c r="G43" s="100"/>
      <c r="H43" s="100"/>
      <c r="I43" s="13"/>
    </row>
    <row r="44" spans="1:9" x14ac:dyDescent="0.25">
      <c r="A44" s="13"/>
      <c r="B44" s="13"/>
      <c r="C44" s="13"/>
      <c r="D44" s="13"/>
      <c r="E44" s="13"/>
      <c r="F44" s="13"/>
      <c r="G44" s="13"/>
      <c r="H44" s="13"/>
      <c r="I44" s="13"/>
    </row>
    <row r="45" spans="1:9" x14ac:dyDescent="0.25">
      <c r="A45" s="54" t="s">
        <v>131</v>
      </c>
      <c r="B45" s="54" t="s">
        <v>1</v>
      </c>
      <c r="C45" s="55" t="s">
        <v>135</v>
      </c>
      <c r="D45" s="55" t="s">
        <v>109</v>
      </c>
      <c r="E45" s="55" t="s">
        <v>107</v>
      </c>
      <c r="F45" s="55" t="s">
        <v>95</v>
      </c>
      <c r="G45" s="55" t="s">
        <v>133</v>
      </c>
      <c r="H45" s="13" t="s">
        <v>136</v>
      </c>
      <c r="I45" s="13"/>
    </row>
    <row r="46" spans="1:9" x14ac:dyDescent="0.25">
      <c r="A46" s="25" t="s">
        <v>79</v>
      </c>
      <c r="B46" s="43" t="str">
        <f>IFERROR(INDEX(Energieinhalte!$D$3:$D$42,MATCH($A46,Energieinhalte!$C$3:$C$42,0)),"")</f>
        <v>kWh</v>
      </c>
      <c r="C46" s="56">
        <v>200000</v>
      </c>
      <c r="D46" s="56"/>
      <c r="E46" s="56">
        <v>200000</v>
      </c>
      <c r="F46" s="34">
        <f>E46*IFERROR(INDEX(Energieinhalte!$E$3:$E$42,MATCH($A46,Energieinhalte!$C$3:$C$42,0)),0)</f>
        <v>200000</v>
      </c>
      <c r="G46" s="45">
        <f>E46*IFERROR(INDEX(Energieinhalte!$F$3:$F$42,MATCH($A46,Energieinhalte!$C$3:$C$42,0)),0)</f>
        <v>0.72</v>
      </c>
      <c r="H46" s="26" t="s">
        <v>146</v>
      </c>
      <c r="I46" s="13"/>
    </row>
    <row r="47" spans="1:9" x14ac:dyDescent="0.25">
      <c r="A47" s="54" t="s">
        <v>142</v>
      </c>
      <c r="B47" s="54"/>
      <c r="C47" s="54"/>
      <c r="D47" s="54"/>
      <c r="E47" s="58"/>
      <c r="F47" s="58">
        <f>SUM(F46)</f>
        <v>200000</v>
      </c>
      <c r="G47" s="59">
        <f>SUM(G46)</f>
        <v>0.72</v>
      </c>
      <c r="H47" s="13"/>
      <c r="I47" s="13"/>
    </row>
    <row r="48" spans="1:9" x14ac:dyDescent="0.25">
      <c r="A48" s="13"/>
      <c r="B48" s="13"/>
      <c r="C48" s="13"/>
      <c r="D48" s="13"/>
      <c r="E48" s="13"/>
      <c r="F48" s="13"/>
      <c r="G48" s="13"/>
      <c r="H48" s="13"/>
      <c r="I48" s="13"/>
    </row>
    <row r="49" spans="1:9" ht="19.5" x14ac:dyDescent="0.25">
      <c r="A49" s="98" t="s">
        <v>157</v>
      </c>
      <c r="B49" s="98"/>
      <c r="C49" s="98"/>
      <c r="D49" s="98"/>
      <c r="E49" s="98"/>
      <c r="F49" s="98"/>
      <c r="G49" s="98"/>
      <c r="H49" s="98"/>
      <c r="I49" s="13"/>
    </row>
    <row r="50" spans="1:9" x14ac:dyDescent="0.25">
      <c r="A50" s="13"/>
      <c r="B50" s="13"/>
      <c r="C50" s="13"/>
      <c r="D50" s="13"/>
      <c r="E50" s="13"/>
      <c r="F50" s="13"/>
      <c r="G50" s="13"/>
      <c r="H50" s="13"/>
      <c r="I50" s="13"/>
    </row>
    <row r="51" spans="1:9" x14ac:dyDescent="0.25">
      <c r="A51" s="99" t="s">
        <v>189</v>
      </c>
      <c r="B51" s="99"/>
      <c r="C51" s="99"/>
      <c r="D51" s="99"/>
      <c r="E51" s="99"/>
      <c r="F51" s="99"/>
      <c r="G51" s="99"/>
      <c r="H51" s="99"/>
      <c r="I51" s="13"/>
    </row>
    <row r="52" spans="1:9" x14ac:dyDescent="0.25">
      <c r="A52" s="46"/>
      <c r="B52" s="46"/>
      <c r="C52" s="46"/>
      <c r="D52" s="46"/>
      <c r="E52" s="46"/>
      <c r="F52" s="46"/>
      <c r="G52" s="46"/>
      <c r="H52" s="46"/>
      <c r="I52" s="13"/>
    </row>
    <row r="53" spans="1:9" x14ac:dyDescent="0.25">
      <c r="A53" s="54" t="s">
        <v>131</v>
      </c>
      <c r="B53" s="54" t="s">
        <v>1</v>
      </c>
      <c r="C53" s="55" t="s">
        <v>135</v>
      </c>
      <c r="D53" s="55" t="s">
        <v>109</v>
      </c>
      <c r="E53" s="55" t="s">
        <v>107</v>
      </c>
      <c r="F53" s="55" t="s">
        <v>95</v>
      </c>
      <c r="G53" s="55" t="s">
        <v>133</v>
      </c>
      <c r="H53" s="13" t="s">
        <v>136</v>
      </c>
      <c r="I53" s="13"/>
    </row>
    <row r="54" spans="1:9" x14ac:dyDescent="0.25">
      <c r="A54" s="25" t="s">
        <v>78</v>
      </c>
      <c r="B54" s="43" t="str">
        <f>IFERROR(INDEX(Energieinhalte!$D$3:$D$42,MATCH($A54,Energieinhalte!$C$3:$C$42,0)),"")</f>
        <v>kWh</v>
      </c>
      <c r="C54" s="56"/>
      <c r="D54" s="56"/>
      <c r="E54" s="56">
        <v>1000000</v>
      </c>
      <c r="F54" s="34">
        <f>E54*IFERROR(INDEX(Energieinhalte!$E$3:$E$42,MATCH($A54,Energieinhalte!$C$3:$C$42,0)),0)</f>
        <v>1000000</v>
      </c>
      <c r="G54" s="45">
        <f>E54*IFERROR(INDEX(Energieinhalte!$F$3:$F$42,MATCH($A54,Energieinhalte!$C$3:$C$42,0)),0)</f>
        <v>3.5999999999999996</v>
      </c>
      <c r="H54" s="26" t="s">
        <v>186</v>
      </c>
      <c r="I54" s="13"/>
    </row>
    <row r="55" spans="1:9" x14ac:dyDescent="0.25">
      <c r="A55" s="25" t="s">
        <v>79</v>
      </c>
      <c r="B55" s="43" t="str">
        <f>IFERROR(INDEX(Energieinhalte!$D$3:$D$42,MATCH($A55,Energieinhalte!$C$3:$C$42,0)),"")</f>
        <v>kWh</v>
      </c>
      <c r="C55" s="56"/>
      <c r="D55" s="56">
        <v>500000</v>
      </c>
      <c r="E55" s="56">
        <v>1200000</v>
      </c>
      <c r="F55" s="34">
        <f>E55*IFERROR(INDEX(Energieinhalte!$E$3:$E$42,MATCH($A55,Energieinhalte!$C$3:$C$42,0)),0)</f>
        <v>1200000</v>
      </c>
      <c r="G55" s="45">
        <f>E55*IFERROR(INDEX(Energieinhalte!$F$3:$F$42,MATCH($A55,Energieinhalte!$C$3:$C$42,0)),0)</f>
        <v>4.3199999999999994</v>
      </c>
      <c r="H55" s="26" t="s">
        <v>187</v>
      </c>
      <c r="I55" s="13"/>
    </row>
    <row r="56" spans="1:9" x14ac:dyDescent="0.25">
      <c r="A56" s="57" t="s">
        <v>31</v>
      </c>
      <c r="B56" s="43" t="str">
        <f>IFERROR(INDEX(Energieinhalte!$D$3:$D$42,MATCH($A56,Energieinhalte!$C$3:$C$42,0)),"")</f>
        <v>m³</v>
      </c>
      <c r="C56" s="56">
        <f>1000*3000/Energieinhalte!E5</f>
        <v>290322.58064516127</v>
      </c>
      <c r="D56" s="56"/>
      <c r="E56" s="56">
        <f>C56*0.1</f>
        <v>29032.258064516129</v>
      </c>
      <c r="F56" s="34">
        <f>E56*IFERROR(INDEX(Energieinhalte!$E$3:$E$42,MATCH($A56,Energieinhalte!$C$3:$C$42,0)),0)</f>
        <v>300000</v>
      </c>
      <c r="G56" s="45">
        <f>E56*IFERROR(INDEX(Energieinhalte!$F$3:$F$42,MATCH($A56,Energieinhalte!$C$3:$C$42,0)),0)</f>
        <v>1.08</v>
      </c>
      <c r="H56" s="26" t="s">
        <v>188</v>
      </c>
      <c r="I56" s="13"/>
    </row>
    <row r="57" spans="1:9" x14ac:dyDescent="0.25">
      <c r="A57" s="54" t="s">
        <v>142</v>
      </c>
      <c r="B57" s="54"/>
      <c r="C57" s="54"/>
      <c r="D57" s="54"/>
      <c r="E57" s="58"/>
      <c r="F57" s="58">
        <f>SUM(F54:F56)</f>
        <v>2500000</v>
      </c>
      <c r="G57" s="59">
        <f>SUM(G54:G56)</f>
        <v>9</v>
      </c>
      <c r="H57" s="13"/>
      <c r="I57" s="13"/>
    </row>
    <row r="58" spans="1:9" x14ac:dyDescent="0.25">
      <c r="A58" s="13"/>
      <c r="B58" s="13"/>
      <c r="C58" s="13"/>
      <c r="D58" s="13"/>
      <c r="E58" s="13"/>
      <c r="F58" s="13"/>
      <c r="G58" s="13"/>
      <c r="H58" s="13"/>
      <c r="I58" s="13"/>
    </row>
    <row r="59" spans="1:9" x14ac:dyDescent="0.25">
      <c r="A59" s="13"/>
      <c r="B59" s="13"/>
      <c r="C59" s="13"/>
      <c r="D59" s="13"/>
      <c r="E59" s="13"/>
      <c r="F59" s="13"/>
      <c r="G59" s="13"/>
      <c r="H59" s="13"/>
      <c r="I59" s="13"/>
    </row>
    <row r="60" spans="1:9" ht="19.5" x14ac:dyDescent="0.25">
      <c r="A60" s="98" t="s">
        <v>159</v>
      </c>
      <c r="B60" s="98"/>
      <c r="C60" s="98"/>
      <c r="D60" s="98"/>
      <c r="E60" s="98"/>
      <c r="F60" s="98"/>
      <c r="G60" s="98"/>
      <c r="H60" s="98"/>
      <c r="I60" s="13"/>
    </row>
    <row r="61" spans="1:9" x14ac:dyDescent="0.25">
      <c r="A61" s="13"/>
      <c r="B61" s="13"/>
      <c r="C61" s="13"/>
      <c r="D61" s="13"/>
      <c r="E61" s="13"/>
      <c r="F61" s="13"/>
      <c r="G61" s="13"/>
      <c r="H61" s="13"/>
    </row>
    <row r="62" spans="1:9" x14ac:dyDescent="0.25">
      <c r="A62" s="99" t="s">
        <v>190</v>
      </c>
      <c r="B62" s="99"/>
      <c r="C62" s="99"/>
      <c r="D62" s="99"/>
      <c r="E62" s="99"/>
      <c r="F62" s="99"/>
      <c r="G62" s="99"/>
      <c r="H62" s="99"/>
    </row>
    <row r="63" spans="1:9" x14ac:dyDescent="0.25">
      <c r="A63" s="46"/>
      <c r="B63" s="46"/>
      <c r="C63" s="46"/>
      <c r="D63" s="46"/>
      <c r="E63" s="46"/>
      <c r="F63" s="46"/>
      <c r="G63" s="46"/>
      <c r="H63" s="46"/>
    </row>
    <row r="64" spans="1:9" x14ac:dyDescent="0.25">
      <c r="A64" s="54" t="s">
        <v>131</v>
      </c>
      <c r="B64" s="54" t="s">
        <v>1</v>
      </c>
      <c r="C64" s="55" t="s">
        <v>135</v>
      </c>
      <c r="D64" s="55" t="s">
        <v>109</v>
      </c>
      <c r="E64" s="55" t="s">
        <v>107</v>
      </c>
      <c r="F64" s="55" t="s">
        <v>95</v>
      </c>
      <c r="G64" s="55" t="s">
        <v>133</v>
      </c>
      <c r="H64" s="13" t="s">
        <v>136</v>
      </c>
    </row>
    <row r="65" spans="1:8" x14ac:dyDescent="0.25">
      <c r="A65" s="25" t="s">
        <v>78</v>
      </c>
      <c r="B65" s="43" t="str">
        <f>IFERROR(INDEX(Energieinhalte!$D$3:$D$42,MATCH($A65,Energieinhalte!$C$3:$C$42,0)),"")</f>
        <v>kWh</v>
      </c>
      <c r="C65" s="56">
        <v>1550000</v>
      </c>
      <c r="D65" s="56">
        <v>150000</v>
      </c>
      <c r="E65" s="56">
        <v>1400000</v>
      </c>
      <c r="F65" s="34">
        <f>E65*IFERROR(INDEX(Energieinhalte!$E$3:$E$42,MATCH($A65,Energieinhalte!$C$3:$C$42,0)),0)</f>
        <v>1400000</v>
      </c>
      <c r="G65" s="45">
        <f>E65*IFERROR(INDEX(Energieinhalte!$F$3:$F$42,MATCH($A65,Energieinhalte!$C$3:$C$42,0)),0)</f>
        <v>5.04</v>
      </c>
      <c r="H65" s="26" t="s">
        <v>158</v>
      </c>
    </row>
    <row r="66" spans="1:8" x14ac:dyDescent="0.25">
      <c r="A66" s="25" t="s">
        <v>79</v>
      </c>
      <c r="B66" s="43" t="str">
        <f>IFERROR(INDEX(Energieinhalte!$D$3:$D$42,MATCH($A66,Energieinhalte!$C$3:$C$42,0)),"")</f>
        <v>kWh</v>
      </c>
      <c r="C66" s="56">
        <v>1300000</v>
      </c>
      <c r="D66" s="56"/>
      <c r="E66" s="56">
        <v>1300000</v>
      </c>
      <c r="F66" s="34">
        <f>E66*IFERROR(INDEX(Energieinhalte!$E$3:$E$42,MATCH($A66,Energieinhalte!$C$3:$C$42,0)),0)</f>
        <v>1300000</v>
      </c>
      <c r="G66" s="45">
        <f>E66*IFERROR(INDEX(Energieinhalte!$F$3:$F$42,MATCH($A66,Energieinhalte!$C$3:$C$42,0)),0)</f>
        <v>4.68</v>
      </c>
      <c r="H66" s="26" t="s">
        <v>150</v>
      </c>
    </row>
    <row r="67" spans="1:8" x14ac:dyDescent="0.25">
      <c r="A67" s="57" t="s">
        <v>19</v>
      </c>
      <c r="B67" s="43" t="str">
        <f>IFERROR(INDEX(Energieinhalte!$D$3:$D$42,MATCH($A67,Energieinhalte!$C$3:$C$42,0)),"")</f>
        <v>Liter</v>
      </c>
      <c r="C67" s="56">
        <v>50000</v>
      </c>
      <c r="D67" s="56"/>
      <c r="E67" s="56">
        <v>50000</v>
      </c>
      <c r="F67" s="34">
        <f>E67*IFERROR(INDEX(Energieinhalte!$E$3:$E$42,MATCH($A67,Energieinhalte!$C$3:$C$42,0)),0)</f>
        <v>498784.72222222225</v>
      </c>
      <c r="G67" s="45">
        <f>E67*IFERROR(INDEX(Energieinhalte!$F$3:$F$42,MATCH($A67,Energieinhalte!$C$3:$C$42,0)),0)</f>
        <v>1.795625</v>
      </c>
      <c r="H67" s="26" t="s">
        <v>151</v>
      </c>
    </row>
    <row r="68" spans="1:8" x14ac:dyDescent="0.25">
      <c r="A68" s="54" t="s">
        <v>142</v>
      </c>
      <c r="B68" s="54"/>
      <c r="C68" s="54"/>
      <c r="D68" s="54"/>
      <c r="E68" s="58"/>
      <c r="F68" s="58">
        <f>SUM(F65:F67)</f>
        <v>3198784.722222222</v>
      </c>
      <c r="G68" s="59">
        <f>SUM(G65:G67)</f>
        <v>11.515624999999998</v>
      </c>
      <c r="H68" s="13"/>
    </row>
    <row r="69" spans="1:8" x14ac:dyDescent="0.25">
      <c r="A69" s="13"/>
      <c r="B69" s="13"/>
      <c r="C69" s="13"/>
      <c r="D69" s="13"/>
      <c r="E69" s="13"/>
      <c r="F69" s="13"/>
      <c r="G69" s="13"/>
      <c r="H69" s="13"/>
    </row>
  </sheetData>
  <sheetProtection algorithmName="SHA-512" hashValue="+ho8OD2z5ssjnaUc/DBLQUz07IV9aGpaIqUo5AySsBFDItpszPeXQsmCze3gjIbuCIpgPEg9xDGNA6j4FhDWNg==" saltValue="yXVRZUvu6kaUsWrOmm2yuA==" spinCount="100000" sheet="1" objects="1" scenarios="1"/>
  <mergeCells count="20">
    <mergeCell ref="A9:H9"/>
    <mergeCell ref="A49:H49"/>
    <mergeCell ref="A51:H51"/>
    <mergeCell ref="A60:H60"/>
    <mergeCell ref="A62:H62"/>
    <mergeCell ref="A10:H10"/>
    <mergeCell ref="A11:H11"/>
    <mergeCell ref="A43:H43"/>
    <mergeCell ref="A15:H15"/>
    <mergeCell ref="A33:H33"/>
    <mergeCell ref="A13:H13"/>
    <mergeCell ref="A41:H41"/>
    <mergeCell ref="A23:H23"/>
    <mergeCell ref="A25:H25"/>
    <mergeCell ref="A35:H35"/>
    <mergeCell ref="A1:H1"/>
    <mergeCell ref="A3:H3"/>
    <mergeCell ref="A6:H6"/>
    <mergeCell ref="A8:H8"/>
    <mergeCell ref="A7:H7"/>
  </mergeCells>
  <hyperlinks>
    <hyperlink ref="A6" location="Beispiele!A8" display="Erneuerbare Stromerzeugung mit Einspeisung" xr:uid="{2FD44A39-6C39-45E3-88F1-C2EDBDBCB544}"/>
    <hyperlink ref="A8" location="Beispiele!A8" display="Erneuerbare Stromerzeugung mit Einspeisung" xr:uid="{1012F8F5-1EA5-4408-BAE1-781905C97C4E}"/>
    <hyperlink ref="A8:H8" location="Bsp_PV" display="Erneuerbare Stromerzeugung mit Einspeisung" xr:uid="{5A534D56-F252-40E5-B1FE-CAE03CBEED2F}"/>
    <hyperlink ref="A6:H6" location="Bsp_UNT" display="Unternehmen mit Gaskessel" xr:uid="{46B91BF1-37AF-4F3E-ADA8-89ABEF911F42}"/>
    <hyperlink ref="A9" location="Beispiele!A8" display="Erneuerbare Stromerzeugung mit Einspeisung" xr:uid="{2DFB2A50-AC53-4EB5-93DB-412776A96AFC}"/>
    <hyperlink ref="A9:H9" location="Bsp_Abw" display="Abwärme" xr:uid="{34CFD2E4-56F5-4CDB-8262-36EFEF44E285}"/>
    <hyperlink ref="A7" location="Beispiele!A8" display="Erneuerbare Stromerzeugung mit Einspeisung" xr:uid="{56CD94CF-DAF2-41A2-BD2A-BCC8319B3F26}"/>
    <hyperlink ref="A7:H7" location="Bsp_UNT2" display="Unternehmen mit Dienstfahrzeugen" xr:uid="{A4BE3710-0E05-49D5-AB18-55D76B954D11}"/>
    <hyperlink ref="A10" location="Beispiele!A8" display="Erneuerbare Stromerzeugung mit Einspeisung" xr:uid="{FBF3D9F8-8CA9-4654-8874-0B4F8F14F6EF}"/>
    <hyperlink ref="A10:H10" location="Bsp_KWK" display="Kraft-Wärme-Kopplung" xr:uid="{1828B8F6-4397-4CFE-93E3-3E16839BCE67}"/>
    <hyperlink ref="A11" location="Beispiele!A8" display="Erneuerbare Stromerzeugung mit Einspeisung" xr:uid="{9F435197-3467-401B-BE50-90640681F788}"/>
    <hyperlink ref="A11:H11" location="Bsp_Kombi1" display="Kombination Unternehmen, Dienstfahrzeuge, PV" xr:uid="{F6F3A4FF-1691-49EA-9B8F-7F58FD30C9FA}"/>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BF66FCD-3C30-47B3-ACFE-5916C0C9EB9D}">
          <x14:formula1>
            <xm:f>Energieinhalte!$C$3:$C$42</xm:f>
          </x14:formula1>
          <xm:sqref>A18:A20 A65:A67 A54:A56 A28:A30 A38 A46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84AC5-C0B8-4DDE-A244-F2A0731C1D8A}">
  <dimension ref="A1:H30"/>
  <sheetViews>
    <sheetView workbookViewId="0"/>
  </sheetViews>
  <sheetFormatPr baseColWidth="10" defaultRowHeight="15" x14ac:dyDescent="0.25"/>
  <cols>
    <col min="1" max="1" width="3.140625" bestFit="1" customWidth="1"/>
    <col min="2" max="2" width="46.42578125" customWidth="1"/>
    <col min="3" max="3" width="8.5703125" customWidth="1"/>
    <col min="4" max="4" width="10.42578125" bestFit="1" customWidth="1"/>
  </cols>
  <sheetData>
    <row r="1" spans="1:8" x14ac:dyDescent="0.25">
      <c r="A1" s="67"/>
      <c r="B1" s="68" t="s">
        <v>0</v>
      </c>
      <c r="C1" s="69" t="s">
        <v>2</v>
      </c>
      <c r="D1" s="69" t="s">
        <v>1</v>
      </c>
      <c r="E1" s="1"/>
      <c r="F1" s="63" t="s">
        <v>76</v>
      </c>
      <c r="G1" s="63" t="s">
        <v>1</v>
      </c>
    </row>
    <row r="2" spans="1:8" x14ac:dyDescent="0.25">
      <c r="A2" s="67" t="s">
        <v>3</v>
      </c>
      <c r="B2" s="67" t="s">
        <v>4</v>
      </c>
      <c r="C2" s="67">
        <v>2.9499999999999998E-2</v>
      </c>
      <c r="D2" s="67" t="s">
        <v>5</v>
      </c>
    </row>
    <row r="3" spans="1:8" x14ac:dyDescent="0.25">
      <c r="A3" s="67" t="s">
        <v>6</v>
      </c>
      <c r="B3" s="67" t="s">
        <v>72</v>
      </c>
      <c r="C3" s="67">
        <v>2.8500000000000001E-2</v>
      </c>
      <c r="D3" s="67" t="s">
        <v>5</v>
      </c>
    </row>
    <row r="4" spans="1:8" x14ac:dyDescent="0.25">
      <c r="A4" s="67" t="s">
        <v>8</v>
      </c>
      <c r="B4" s="67" t="s">
        <v>9</v>
      </c>
      <c r="C4" s="67">
        <v>2.0500000000000001E-2</v>
      </c>
      <c r="D4" s="67" t="s">
        <v>5</v>
      </c>
    </row>
    <row r="5" spans="1:8" x14ac:dyDescent="0.25">
      <c r="A5" s="67" t="s">
        <v>10</v>
      </c>
      <c r="B5" s="67" t="s">
        <v>11</v>
      </c>
      <c r="C5" s="67">
        <v>4.2500000000000003E-2</v>
      </c>
      <c r="D5" s="67" t="s">
        <v>5</v>
      </c>
    </row>
    <row r="6" spans="1:8" x14ac:dyDescent="0.25">
      <c r="A6" s="67" t="s">
        <v>12</v>
      </c>
      <c r="B6" s="67" t="s">
        <v>15</v>
      </c>
      <c r="C6" s="67">
        <v>4.1599999999999998E-2</v>
      </c>
      <c r="D6" s="67" t="s">
        <v>5</v>
      </c>
      <c r="F6">
        <f>(775+720)/2/1000</f>
        <v>0.74750000000000005</v>
      </c>
      <c r="G6" t="s">
        <v>77</v>
      </c>
      <c r="H6" t="s">
        <v>169</v>
      </c>
    </row>
    <row r="7" spans="1:8" x14ac:dyDescent="0.25">
      <c r="A7" s="67" t="s">
        <v>14</v>
      </c>
      <c r="B7" s="67" t="s">
        <v>17</v>
      </c>
      <c r="C7" s="67">
        <v>4.3400000000000001E-2</v>
      </c>
      <c r="D7" s="67" t="s">
        <v>5</v>
      </c>
      <c r="F7">
        <v>0.8</v>
      </c>
      <c r="G7" t="s">
        <v>77</v>
      </c>
      <c r="H7" t="s">
        <v>175</v>
      </c>
    </row>
    <row r="8" spans="1:8" x14ac:dyDescent="0.25">
      <c r="A8" s="67" t="s">
        <v>16</v>
      </c>
      <c r="B8" s="67" t="s">
        <v>19</v>
      </c>
      <c r="C8" s="67">
        <v>4.2500000000000003E-2</v>
      </c>
      <c r="D8" s="67" t="s">
        <v>5</v>
      </c>
      <c r="F8">
        <f>845/1000</f>
        <v>0.84499999999999997</v>
      </c>
      <c r="G8" t="s">
        <v>77</v>
      </c>
      <c r="H8" t="s">
        <v>168</v>
      </c>
    </row>
    <row r="9" spans="1:8" x14ac:dyDescent="0.25">
      <c r="A9" s="67" t="s">
        <v>18</v>
      </c>
      <c r="B9" s="67" t="s">
        <v>21</v>
      </c>
      <c r="C9" s="67">
        <v>4.2700000000000002E-2</v>
      </c>
      <c r="D9" s="67" t="s">
        <v>5</v>
      </c>
      <c r="F9">
        <f>845/1000</f>
        <v>0.84499999999999997</v>
      </c>
      <c r="G9" t="s">
        <v>77</v>
      </c>
      <c r="H9" t="s">
        <v>168</v>
      </c>
    </row>
    <row r="10" spans="1:8" x14ac:dyDescent="0.25">
      <c r="A10" s="67" t="s">
        <v>20</v>
      </c>
      <c r="B10" s="67" t="s">
        <v>23</v>
      </c>
      <c r="C10" s="67">
        <v>4.1000000000000002E-2</v>
      </c>
      <c r="D10" s="67" t="s">
        <v>5</v>
      </c>
    </row>
    <row r="11" spans="1:8" x14ac:dyDescent="0.25">
      <c r="A11" s="67" t="s">
        <v>22</v>
      </c>
      <c r="B11" s="67" t="s">
        <v>25</v>
      </c>
      <c r="C11" s="67">
        <v>4.6100000000000002E-2</v>
      </c>
      <c r="D11" s="67" t="s">
        <v>5</v>
      </c>
      <c r="F11">
        <v>0.53</v>
      </c>
      <c r="G11" t="s">
        <v>77</v>
      </c>
      <c r="H11" t="s">
        <v>171</v>
      </c>
    </row>
    <row r="12" spans="1:8" x14ac:dyDescent="0.25">
      <c r="A12" s="67" t="s">
        <v>24</v>
      </c>
      <c r="B12" s="67" t="s">
        <v>31</v>
      </c>
      <c r="C12" s="67">
        <v>3.7199999999999997E-2</v>
      </c>
      <c r="D12" s="67" t="s">
        <v>32</v>
      </c>
    </row>
    <row r="13" spans="1:8" x14ac:dyDescent="0.25">
      <c r="A13" s="67" t="s">
        <v>26</v>
      </c>
      <c r="B13" s="67" t="s">
        <v>34</v>
      </c>
      <c r="C13" s="67">
        <v>3.5999999999999999E-3</v>
      </c>
      <c r="D13" s="67" t="s">
        <v>32</v>
      </c>
    </row>
    <row r="14" spans="1:8" x14ac:dyDescent="0.25">
      <c r="A14" s="67" t="s">
        <v>28</v>
      </c>
      <c r="B14" s="67" t="s">
        <v>36</v>
      </c>
      <c r="C14" s="67">
        <v>6.7999999999999996E-3</v>
      </c>
      <c r="D14" s="67" t="s">
        <v>32</v>
      </c>
    </row>
    <row r="15" spans="1:8" x14ac:dyDescent="0.25">
      <c r="A15" s="67" t="s">
        <v>30</v>
      </c>
      <c r="B15" s="67" t="s">
        <v>38</v>
      </c>
      <c r="C15" s="67">
        <v>1.72E-2</v>
      </c>
      <c r="D15" s="67" t="s">
        <v>32</v>
      </c>
    </row>
    <row r="16" spans="1:8" x14ac:dyDescent="0.25">
      <c r="A16" s="67" t="s">
        <v>33</v>
      </c>
      <c r="B16" s="67" t="s">
        <v>42</v>
      </c>
      <c r="C16" s="67">
        <v>1.04E-2</v>
      </c>
      <c r="D16" s="67" t="s">
        <v>5</v>
      </c>
    </row>
    <row r="17" spans="1:8" x14ac:dyDescent="0.25">
      <c r="A17" s="67" t="s">
        <v>35</v>
      </c>
      <c r="B17" s="67" t="s">
        <v>44</v>
      </c>
      <c r="C17" s="67">
        <v>1.43E-2</v>
      </c>
      <c r="D17" s="67" t="s">
        <v>5</v>
      </c>
    </row>
    <row r="18" spans="1:8" x14ac:dyDescent="0.25">
      <c r="A18" s="67" t="s">
        <v>37</v>
      </c>
      <c r="B18" s="67" t="s">
        <v>46</v>
      </c>
      <c r="C18" s="67">
        <v>1.7299999999999999E-2</v>
      </c>
      <c r="D18" s="67" t="s">
        <v>5</v>
      </c>
      <c r="F18">
        <v>650</v>
      </c>
      <c r="G18" t="s">
        <v>167</v>
      </c>
      <c r="H18" t="s">
        <v>172</v>
      </c>
    </row>
    <row r="19" spans="1:8" x14ac:dyDescent="0.25">
      <c r="A19" s="67" t="s">
        <v>39</v>
      </c>
      <c r="B19" s="67" t="s">
        <v>48</v>
      </c>
      <c r="C19" s="67">
        <v>1.12E-2</v>
      </c>
      <c r="D19" s="67" t="s">
        <v>5</v>
      </c>
    </row>
    <row r="20" spans="1:8" x14ac:dyDescent="0.25">
      <c r="A20" s="67" t="s">
        <v>41</v>
      </c>
      <c r="B20" s="67" t="s">
        <v>50</v>
      </c>
      <c r="C20" s="67">
        <v>2.9499999999999998E-2</v>
      </c>
      <c r="D20" s="67" t="s">
        <v>5</v>
      </c>
    </row>
    <row r="21" spans="1:8" x14ac:dyDescent="0.25">
      <c r="A21" s="67" t="s">
        <v>43</v>
      </c>
      <c r="B21" s="67" t="s">
        <v>52</v>
      </c>
      <c r="C21" s="67">
        <v>8.9999999999999993E-3</v>
      </c>
      <c r="D21" s="67" t="s">
        <v>5</v>
      </c>
    </row>
    <row r="22" spans="1:8" x14ac:dyDescent="0.25">
      <c r="A22" s="67" t="s">
        <v>45</v>
      </c>
      <c r="B22" s="67" t="s">
        <v>54</v>
      </c>
      <c r="C22" s="67">
        <v>1.77E-2</v>
      </c>
      <c r="D22" s="67" t="s">
        <v>32</v>
      </c>
    </row>
    <row r="23" spans="1:8" x14ac:dyDescent="0.25">
      <c r="A23" s="67" t="s">
        <v>47</v>
      </c>
      <c r="B23" s="67" t="s">
        <v>56</v>
      </c>
      <c r="C23" s="67">
        <v>2.4799999999999999E-2</v>
      </c>
      <c r="D23" s="67" t="s">
        <v>32</v>
      </c>
    </row>
    <row r="24" spans="1:8" x14ac:dyDescent="0.25">
      <c r="A24" s="67" t="s">
        <v>49</v>
      </c>
      <c r="B24" s="67" t="s">
        <v>58</v>
      </c>
      <c r="C24" s="67">
        <v>3.7199999999999997E-2</v>
      </c>
      <c r="D24" s="67" t="s">
        <v>32</v>
      </c>
    </row>
    <row r="25" spans="1:8" x14ac:dyDescent="0.25">
      <c r="A25" s="67" t="s">
        <v>51</v>
      </c>
      <c r="B25" s="67" t="s">
        <v>60</v>
      </c>
      <c r="C25" s="67">
        <v>2.76E-2</v>
      </c>
      <c r="D25" s="67" t="s">
        <v>5</v>
      </c>
      <c r="F25">
        <v>0.74399999999999999</v>
      </c>
      <c r="G25" t="s">
        <v>77</v>
      </c>
      <c r="H25" t="s">
        <v>170</v>
      </c>
    </row>
    <row r="26" spans="1:8" x14ac:dyDescent="0.25">
      <c r="A26" s="67" t="s">
        <v>53</v>
      </c>
      <c r="B26" s="67" t="s">
        <v>62</v>
      </c>
      <c r="C26" s="67">
        <v>3.7600000000000001E-2</v>
      </c>
      <c r="D26" s="67" t="s">
        <v>5</v>
      </c>
      <c r="F26">
        <v>0.83699999999999997</v>
      </c>
      <c r="G26" t="s">
        <v>77</v>
      </c>
      <c r="H26" t="s">
        <v>170</v>
      </c>
    </row>
    <row r="27" spans="1:8" x14ac:dyDescent="0.25">
      <c r="A27" s="67" t="s">
        <v>55</v>
      </c>
      <c r="B27" s="67" t="s">
        <v>73</v>
      </c>
      <c r="C27" s="67">
        <v>3.7600000000000001E-2</v>
      </c>
      <c r="D27" s="67" t="s">
        <v>5</v>
      </c>
    </row>
    <row r="28" spans="1:8" x14ac:dyDescent="0.25">
      <c r="A28" s="67" t="s">
        <v>57</v>
      </c>
      <c r="B28" s="67" t="s">
        <v>74</v>
      </c>
      <c r="C28" s="67">
        <v>6.1999999999999998E-3</v>
      </c>
      <c r="D28" s="67" t="s">
        <v>5</v>
      </c>
    </row>
    <row r="29" spans="1:8" x14ac:dyDescent="0.25">
      <c r="A29" s="67" t="s">
        <v>59</v>
      </c>
      <c r="B29" s="67" t="s">
        <v>68</v>
      </c>
      <c r="C29" s="67">
        <v>3.5999999999999999E-3</v>
      </c>
      <c r="D29" s="67" t="s">
        <v>69</v>
      </c>
    </row>
    <row r="30" spans="1:8" x14ac:dyDescent="0.25">
      <c r="A30" s="67" t="s">
        <v>61</v>
      </c>
      <c r="B30" s="67" t="s">
        <v>75</v>
      </c>
      <c r="C30" s="67">
        <v>3.5999999999999999E-3</v>
      </c>
      <c r="D30" s="67" t="s">
        <v>69</v>
      </c>
    </row>
  </sheetData>
  <sheetProtection algorithmName="SHA-512" hashValue="5SKAIRMGc8W+QnGYtGbi52It2I5z3Qccu6Bquy3xYaugM4OQ/VHy+OpWF0RygCBENze4QRc7KsmECLxisfbeVA==" saltValue="g0j79a1GqCAcsxecj/P6Aw=="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9</vt:i4>
      </vt:variant>
    </vt:vector>
  </HeadingPairs>
  <TitlesOfParts>
    <vt:vector size="16" baseType="lpstr">
      <vt:lpstr>Beschreibung</vt:lpstr>
      <vt:lpstr>Umrechnung</vt:lpstr>
      <vt:lpstr>Durchschnitt</vt:lpstr>
      <vt:lpstr>Energieinhalte</vt:lpstr>
      <vt:lpstr>EEff-MV_2024</vt:lpstr>
      <vt:lpstr>Beispiele</vt:lpstr>
      <vt:lpstr>EEffG-ENTWURF</vt:lpstr>
      <vt:lpstr>Bsp_Abw</vt:lpstr>
      <vt:lpstr>Bsp_Kombi1</vt:lpstr>
      <vt:lpstr>Bsp_KWK</vt:lpstr>
      <vt:lpstr>Bsp_PV</vt:lpstr>
      <vt:lpstr>Bsp_UNT</vt:lpstr>
      <vt:lpstr>Bsp_UNT2</vt:lpstr>
      <vt:lpstr>Beschreibung!Druckbereich</vt:lpstr>
      <vt:lpstr>Umrechnung!MJ</vt:lpstr>
      <vt:lpstr>MJ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Ploiner Christoph</dc:creator>
  <cp:lastModifiedBy>Ploiner Christoph</cp:lastModifiedBy>
  <dcterms:created xsi:type="dcterms:W3CDTF">2026-04-21T14:47:16Z</dcterms:created>
  <dcterms:modified xsi:type="dcterms:W3CDTF">2026-06-12T05:51:56Z</dcterms:modified>
</cp:coreProperties>
</file>